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hecksheet" sheetId="1" state="visible" r:id="rId2"/>
    <sheet name="Emilie_all_sizes" sheetId="2" state="visible" r:id="rId3"/>
    <sheet name="Emilie Peace2 15" sheetId="3" state="visible" r:id="rId4"/>
    <sheet name="Emilie Peace2 16" sheetId="4" state="visible" r:id="rId5"/>
    <sheet name="Emilie Peace2 17" sheetId="5" state="visible" r:id="rId6"/>
    <sheet name="Emilie Peace2 18" sheetId="6" state="visible" r:id="rId7"/>
    <sheet name="Emilie Peace2 20" sheetId="7" state="visible" r:id="rId8"/>
    <sheet name="Emilie Peace2 22" sheetId="8" state="visible" r:id="rId9"/>
    <sheet name="Emilie Peace2 25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<sst xmlns="http://schemas.openxmlformats.org/spreadsheetml/2006/main" count="782" uniqueCount="74">
  <si>
    <t xml:space="preserve">Measurment Sheet</t>
  </si>
  <si>
    <t xml:space="preserve">Size:</t>
  </si>
  <si>
    <t xml:space="preserve">Emilie Peace2 18</t>
  </si>
  <si>
    <t xml:space="preserve">Date</t>
  </si>
  <si>
    <t xml:space="preserve">Offset</t>
  </si>
  <si>
    <t xml:space="preserve">Checker</t>
  </si>
  <si>
    <t xml:space="preserve">Brake offset</t>
  </si>
  <si>
    <t xml:space="preserve">Brake</t>
  </si>
  <si>
    <t xml:space="preserve">Soll</t>
  </si>
  <si>
    <t xml:space="preserve">Ist</t>
  </si>
  <si>
    <t xml:space="preserve">Diff</t>
  </si>
  <si>
    <t xml:space="preserve">Sym</t>
  </si>
  <si>
    <t xml:space="preserve">A</t>
  </si>
  <si>
    <t xml:space="preserve">B</t>
  </si>
  <si>
    <t xml:space="preserve">C</t>
  </si>
  <si>
    <t xml:space="preserve">D</t>
  </si>
  <si>
    <t xml:space="preserve">A # Line</t>
  </si>
  <si>
    <t xml:space="preserve">Rib # 2</t>
  </si>
  <si>
    <t xml:space="preserve">LTC-0080</t>
  </si>
  <si>
    <t xml:space="preserve">LTC-0200</t>
  </si>
  <si>
    <t xml:space="preserve">TSL 500</t>
  </si>
  <si>
    <t xml:space="preserve">PL1</t>
  </si>
  <si>
    <t xml:space="preserve">Rib # 3</t>
  </si>
  <si>
    <t xml:space="preserve">PL2</t>
  </si>
  <si>
    <t xml:space="preserve">Rib # 6</t>
  </si>
  <si>
    <t xml:space="preserve">PL3</t>
  </si>
  <si>
    <t xml:space="preserve">Rib # 7</t>
  </si>
  <si>
    <t xml:space="preserve">PL4</t>
  </si>
  <si>
    <t xml:space="preserve">Rib # 10</t>
  </si>
  <si>
    <t xml:space="preserve">LTC-0160</t>
  </si>
  <si>
    <t xml:space="preserve">TSL 380</t>
  </si>
  <si>
    <t xml:space="preserve">PL_XL1</t>
  </si>
  <si>
    <t xml:space="preserve">Rib # 11</t>
  </si>
  <si>
    <t xml:space="preserve">Rib # 14</t>
  </si>
  <si>
    <t xml:space="preserve">Rib # 15</t>
  </si>
  <si>
    <t xml:space="preserve">Rib # 18</t>
  </si>
  <si>
    <t xml:space="preserve">LTC-0065</t>
  </si>
  <si>
    <t xml:space="preserve">LTC-0120</t>
  </si>
  <si>
    <t xml:space="preserve">TSL 280</t>
  </si>
  <si>
    <t xml:space="preserve">Rib # 19</t>
  </si>
  <si>
    <t xml:space="preserve">Rib # 21</t>
  </si>
  <si>
    <t xml:space="preserve"> </t>
  </si>
  <si>
    <t xml:space="preserve">Rib # 22</t>
  </si>
  <si>
    <t xml:space="preserve">Rib # 24</t>
  </si>
  <si>
    <t xml:space="preserve">Rib # 26</t>
  </si>
  <si>
    <t xml:space="preserve">B # Line</t>
  </si>
  <si>
    <t xml:space="preserve">TSL 220</t>
  </si>
  <si>
    <t xml:space="preserve">C # Line</t>
  </si>
  <si>
    <t xml:space="preserve">D # Line</t>
  </si>
  <si>
    <t xml:space="preserve">TSL 190</t>
  </si>
  <si>
    <t xml:space="preserve">Brake # Line</t>
  </si>
  <si>
    <t xml:space="preserve">Rib # 2 ½</t>
  </si>
  <si>
    <t xml:space="preserve">DSL 70</t>
  </si>
  <si>
    <t xml:space="preserve">TSL 140</t>
  </si>
  <si>
    <t xml:space="preserve">DSL 350</t>
  </si>
  <si>
    <t xml:space="preserve">Rib # 4</t>
  </si>
  <si>
    <t xml:space="preserve">/+300</t>
  </si>
  <si>
    <t xml:space="preserve">Rib # 5 ½</t>
  </si>
  <si>
    <t xml:space="preserve">Rib # 8 ½</t>
  </si>
  <si>
    <t xml:space="preserve">Rib # 11 ½</t>
  </si>
  <si>
    <t xml:space="preserve">Rib # 13</t>
  </si>
  <si>
    <t xml:space="preserve">Rib # 14 ½</t>
  </si>
  <si>
    <t xml:space="preserve">Rib # 16</t>
  </si>
  <si>
    <t xml:space="preserve">Rib # 17 ½</t>
  </si>
  <si>
    <t xml:space="preserve">Rib # 20 ½</t>
  </si>
  <si>
    <t xml:space="preserve">Rib # 23 ½</t>
  </si>
  <si>
    <t xml:space="preserve">Rib # 25</t>
  </si>
  <si>
    <t xml:space="preserve">Emilie 15.3</t>
  </si>
  <si>
    <t xml:space="preserve">Emilie 16.2</t>
  </si>
  <si>
    <t xml:space="preserve">Emilie 17.2</t>
  </si>
  <si>
    <t xml:space="preserve">Emilie 18.2</t>
  </si>
  <si>
    <t xml:space="preserve">Emilie 20.5</t>
  </si>
  <si>
    <t xml:space="preserve">Emilie 22</t>
  </si>
  <si>
    <t xml:space="preserve">Emilie 25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</si>
</sst>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dd/mm/yy"/>
    <numFmt numFmtId="167" formatCode="General"/>
    <numFmt numFmtId="168" formatCode="0"/>
    <numFmt numFmtId="169" formatCode="dd/mm/yyyy"/>
  </numFmts>
  <fonts count="2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99FF66"/>
      <name val="Arial"/>
      <family val="0"/>
      <charset val="1"/>
    </font>
    <font>
      <b val="true"/>
      <i val="true"/>
      <u val="single"/>
      <sz val="11"/>
      <color rgb="FF000000"/>
      <name val="Arial"/>
      <family val="0"/>
      <charset val="1"/>
    </font>
    <font>
      <b val="true"/>
      <i val="true"/>
      <sz val="16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2"/>
      <color rgb="FF000000"/>
      <name val="Arial"/>
      <family val="0"/>
      <charset val="1"/>
    </font>
    <font>
      <sz val="11"/>
      <color rgb="FFFF3333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10"/>
      <color rgb="FF808080"/>
      <name val="Calibri"/>
      <family val="0"/>
      <charset val="1"/>
    </font>
    <font>
      <b val="true"/>
      <sz val="10"/>
      <color rgb="FF0070C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10"/>
      <color rgb="FFFFFF00"/>
      <name val="Arial"/>
      <family val="0"/>
      <charset val="1"/>
    </font>
    <font>
      <b val="true"/>
      <sz val="10"/>
      <color rgb="FFFF00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3333"/>
      </patternFill>
    </fill>
    <fill>
      <patternFill patternType="solid">
        <fgColor rgb="FF92D050"/>
        <bgColor rgb="FF99FF66"/>
      </patternFill>
    </fill>
    <fill>
      <patternFill patternType="solid">
        <fgColor rgb="FF00B0F0"/>
        <bgColor rgb="FF33CCCC"/>
      </patternFill>
    </fill>
    <fill>
      <patternFill patternType="solid">
        <fgColor rgb="FF7030A0"/>
        <bgColor rgb="FF993366"/>
      </patternFill>
    </fill>
    <fill>
      <patternFill patternType="solid">
        <fgColor rgb="FF808080"/>
        <bgColor rgb="FF96969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9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f1" xfId="20"/>
    <cellStyle name="Ergebnis" xfId="21"/>
    <cellStyle name="Ergebnis 2" xfId="22"/>
    <cellStyle name="green" xfId="23"/>
    <cellStyle name="Überschrift" xfId="24"/>
    <cellStyle name="Überschrift 1" xfId="25"/>
  </cellStyles>
  <dxfs count="1">
    <dxf>
      <font>
        <name val="Arial"/>
        <charset val="1"/>
        <family val="0"/>
        <color rgb="FF99FF66"/>
        <sz val="11"/>
      </font>
      <numFmt numFmtId="164" formatCode="General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3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3" activeCellId="0" sqref="B3"/>
    </sheetView>
  </sheetViews>
  <sheetFormatPr defaultColWidth="10.52734375" defaultRowHeight="13.8" zeroHeight="false" outlineLevelRow="0" outlineLevelCol="0"/>
  <cols>
    <col collapsed="false" customWidth="true" hidden="false" outlineLevel="0" max="3" min="3" style="0" width="8.86"/>
    <col collapsed="false" customWidth="true" hidden="false" outlineLevel="0" max="1024" min="1024" style="0" width="11.03"/>
  </cols>
  <sheetData>
    <row r="1" customFormat="false" ht="17.35" hidden="false" customHeight="false" outlineLevel="0" collapsed="false">
      <c r="A1" s="1" t="s">
        <v>0</v>
      </c>
      <c r="B1" s="1"/>
      <c r="D1" s="1" t="str">
        <f aca="false">Emilie_all_sizes!A1</f>
        <v>Emilie 18.2</v>
      </c>
    </row>
    <row r="3" customFormat="false" ht="13.8" hidden="false" customHeight="false" outlineLevel="0" collapsed="false">
      <c r="A3" s="0" t="s">
        <v>1</v>
      </c>
      <c r="B3" s="2" t="s">
        <v>2</v>
      </c>
      <c r="C3" s="2"/>
      <c r="D3" s="0" t="s">
        <v>3</v>
      </c>
      <c r="E3" s="3"/>
      <c r="H3" s="0" t="s">
        <v>4</v>
      </c>
      <c r="I3" s="0" t="n">
        <v>40</v>
      </c>
    </row>
    <row r="4" customFormat="false" ht="13.8" hidden="false" customHeight="false" outlineLevel="0" collapsed="false">
      <c r="D4" s="0" t="s">
        <v>5</v>
      </c>
      <c r="H4" s="0" t="s">
        <v>6</v>
      </c>
    </row>
    <row r="5" customFormat="false" ht="15" hidden="false" customHeight="false" outlineLevel="0" collapsed="false">
      <c r="AC5" s="4" t="s">
        <v>7</v>
      </c>
      <c r="AD5" s="4" t="s">
        <v>8</v>
      </c>
      <c r="AE5" s="4" t="s">
        <v>9</v>
      </c>
      <c r="AF5" s="4" t="s">
        <v>10</v>
      </c>
      <c r="AG5" s="4" t="s">
        <v>11</v>
      </c>
    </row>
    <row r="6" customFormat="false" ht="14.15" hidden="false" customHeight="false" outlineLevel="0" collapsed="false">
      <c r="AC6" s="5" t="str">
        <f aca="false">AC37</f>
        <v>Rib # 25</v>
      </c>
      <c r="AD6" s="6" t="n">
        <f aca="false">AD37</f>
        <v>6218.244229275</v>
      </c>
      <c r="AE6" s="7"/>
      <c r="AF6" s="8" t="n">
        <f aca="false">AE6-$I$3-AD6</f>
        <v>-6258.244229275</v>
      </c>
      <c r="AG6" s="9" t="n">
        <f aca="false">AE6-AE37</f>
        <v>0</v>
      </c>
    </row>
    <row r="7" s="10" customFormat="true" ht="15" hidden="false" customHeight="false" outlineLevel="0" collapsed="false">
      <c r="A7" s="4" t="s">
        <v>12</v>
      </c>
      <c r="B7" s="4" t="s">
        <v>8</v>
      </c>
      <c r="C7" s="4" t="s">
        <v>9</v>
      </c>
      <c r="D7" s="4" t="s">
        <v>10</v>
      </c>
      <c r="E7" s="4" t="s">
        <v>11</v>
      </c>
      <c r="F7" s="0"/>
      <c r="G7" s="0"/>
      <c r="H7" s="4" t="s">
        <v>13</v>
      </c>
      <c r="I7" s="4" t="s">
        <v>8</v>
      </c>
      <c r="J7" s="4" t="s">
        <v>9</v>
      </c>
      <c r="K7" s="4" t="s">
        <v>10</v>
      </c>
      <c r="L7" s="4" t="s">
        <v>11</v>
      </c>
      <c r="M7" s="0"/>
      <c r="N7" s="0"/>
      <c r="O7" s="4" t="s">
        <v>14</v>
      </c>
      <c r="P7" s="4" t="s">
        <v>8</v>
      </c>
      <c r="Q7" s="4" t="s">
        <v>9</v>
      </c>
      <c r="R7" s="4" t="s">
        <v>10</v>
      </c>
      <c r="S7" s="4" t="s">
        <v>11</v>
      </c>
      <c r="T7" s="0"/>
      <c r="U7" s="0"/>
      <c r="V7" s="4" t="s">
        <v>15</v>
      </c>
      <c r="W7" s="4" t="s">
        <v>8</v>
      </c>
      <c r="X7" s="4" t="s">
        <v>9</v>
      </c>
      <c r="Y7" s="4" t="s">
        <v>10</v>
      </c>
      <c r="Z7" s="4" t="s">
        <v>11</v>
      </c>
      <c r="AA7" s="0"/>
      <c r="AB7" s="0"/>
      <c r="AC7" s="5" t="str">
        <f aca="false">AC36</f>
        <v>Rib # 23 ½</v>
      </c>
      <c r="AD7" s="6" t="n">
        <f aca="false">AD36</f>
        <v>6310.823547825</v>
      </c>
      <c r="AE7" s="7"/>
      <c r="AF7" s="8" t="n">
        <f aca="false">AE7-$I$3-AD7</f>
        <v>-6350.823547825</v>
      </c>
      <c r="AG7" s="9" t="n">
        <f aca="false">AE7-AE36</f>
        <v>0</v>
      </c>
    </row>
    <row r="8" customFormat="false" ht="14.15" hidden="false" customHeight="false" outlineLevel="0" collapsed="false">
      <c r="A8" s="5" t="str">
        <f aca="false">A35</f>
        <v>Rib # 26</v>
      </c>
      <c r="B8" s="6" t="n">
        <f aca="false">B35</f>
        <v>5976.50934195</v>
      </c>
      <c r="C8" s="7"/>
      <c r="D8" s="8" t="n">
        <f aca="false">C8-$I$3-B8</f>
        <v>-6016.50934195</v>
      </c>
      <c r="E8" s="9" t="n">
        <f aca="false">C8-C35</f>
        <v>0</v>
      </c>
      <c r="H8" s="5" t="str">
        <f aca="false">H35</f>
        <v>Rib # 26</v>
      </c>
      <c r="I8" s="6" t="n">
        <f aca="false">I35</f>
        <v>5986.7959329</v>
      </c>
      <c r="J8" s="7"/>
      <c r="K8" s="8" t="n">
        <f aca="false">J8-$I$3-I8</f>
        <v>-6026.7959329</v>
      </c>
      <c r="L8" s="9" t="n">
        <f aca="false">J8-J35</f>
        <v>0</v>
      </c>
      <c r="O8" s="5" t="str">
        <f aca="false">O35</f>
        <v>Rib # 26</v>
      </c>
      <c r="P8" s="6" t="n">
        <f aca="false">P35</f>
        <v>6048.5154786</v>
      </c>
      <c r="Q8" s="7"/>
      <c r="R8" s="8" t="n">
        <f aca="false">Q8-$I$3-P8</f>
        <v>-6088.5154786</v>
      </c>
      <c r="S8" s="9" t="n">
        <f aca="false">Q8-Q35</f>
        <v>0</v>
      </c>
      <c r="V8" s="5"/>
      <c r="W8" s="6"/>
      <c r="X8" s="7"/>
      <c r="Y8" s="8"/>
      <c r="Z8" s="9"/>
      <c r="AC8" s="5" t="str">
        <f aca="false">AC35</f>
        <v>Rib # 22</v>
      </c>
      <c r="AD8" s="6" t="n">
        <f aca="false">AD35</f>
        <v>6413.689457325</v>
      </c>
      <c r="AE8" s="7"/>
      <c r="AF8" s="8" t="n">
        <f aca="false">AE8-$I$3-AD8</f>
        <v>-6453.689457325</v>
      </c>
      <c r="AG8" s="9" t="n">
        <f aca="false">AE8-AE35</f>
        <v>0</v>
      </c>
    </row>
    <row r="9" customFormat="false" ht="14.15" hidden="false" customHeight="false" outlineLevel="0" collapsed="false">
      <c r="A9" s="5" t="str">
        <f aca="false">A34</f>
        <v>Rib # 24</v>
      </c>
      <c r="B9" s="6" t="n">
        <f aca="false">B34</f>
        <v>6141.09479715</v>
      </c>
      <c r="C9" s="7"/>
      <c r="D9" s="8" t="n">
        <f aca="false">C9-$I$3-B9</f>
        <v>-6181.09479715</v>
      </c>
      <c r="E9" s="9" t="n">
        <f aca="false">C9-C34</f>
        <v>0</v>
      </c>
      <c r="H9" s="5" t="str">
        <f aca="false">H34</f>
        <v>Rib # 24</v>
      </c>
      <c r="I9" s="6" t="n">
        <f aca="false">I34</f>
        <v>6110.2350243</v>
      </c>
      <c r="J9" s="7"/>
      <c r="K9" s="8" t="n">
        <f aca="false">J9-$I$3-I9</f>
        <v>-6150.2350243</v>
      </c>
      <c r="L9" s="9" t="n">
        <f aca="false">J9-J34</f>
        <v>0</v>
      </c>
      <c r="O9" s="5" t="str">
        <f aca="false">O34</f>
        <v>Rib # 24</v>
      </c>
      <c r="P9" s="6" t="n">
        <f aca="false">P34</f>
        <v>6130.8082062</v>
      </c>
      <c r="Q9" s="7"/>
      <c r="R9" s="8" t="n">
        <f aca="false">Q9-$I$3-P9</f>
        <v>-6170.8082062</v>
      </c>
      <c r="S9" s="9" t="n">
        <f aca="false">Q9-Q34</f>
        <v>0</v>
      </c>
      <c r="V9" s="5" t="str">
        <f aca="false">V34</f>
        <v>Rib # 24</v>
      </c>
      <c r="W9" s="6" t="n">
        <f aca="false">W34</f>
        <v>6202.81434285</v>
      </c>
      <c r="X9" s="7"/>
      <c r="Y9" s="8" t="n">
        <f aca="false">X9-$I$3-W9</f>
        <v>-6242.81434285</v>
      </c>
      <c r="Z9" s="9" t="n">
        <f aca="false">X9-X34</f>
        <v>0</v>
      </c>
      <c r="AC9" s="5" t="str">
        <f aca="false">AC34</f>
        <v>Rib # 20 ½</v>
      </c>
      <c r="AD9" s="6" t="n">
        <f aca="false">AD34</f>
        <v>6501.1254804</v>
      </c>
      <c r="AE9" s="7"/>
      <c r="AF9" s="8" t="n">
        <f aca="false">AE9-$I$3-AD9</f>
        <v>-6541.1254804</v>
      </c>
      <c r="AG9" s="9" t="n">
        <f aca="false">AE9-AE34</f>
        <v>0</v>
      </c>
    </row>
    <row r="10" customFormat="false" ht="14.15" hidden="false" customHeight="false" outlineLevel="0" collapsed="false">
      <c r="A10" s="5" t="str">
        <f aca="false">A33</f>
        <v>Rib # 22</v>
      </c>
      <c r="B10" s="6" t="n">
        <f aca="false">B33</f>
        <v>6357.1132071</v>
      </c>
      <c r="C10" s="7"/>
      <c r="D10" s="8" t="n">
        <f aca="false">C10-$I$3-B10</f>
        <v>-6397.1132071</v>
      </c>
      <c r="E10" s="9" t="n">
        <f aca="false">C10-C33</f>
        <v>0</v>
      </c>
      <c r="H10" s="5" t="str">
        <f aca="false">H33</f>
        <v>Rib # 22</v>
      </c>
      <c r="I10" s="6" t="n">
        <f aca="false">I33</f>
        <v>6321.110138775</v>
      </c>
      <c r="J10" s="7"/>
      <c r="K10" s="8" t="n">
        <f aca="false">J10-$I$3-I10</f>
        <v>-6361.110138775</v>
      </c>
      <c r="L10" s="9" t="n">
        <f aca="false">J10-J33</f>
        <v>0</v>
      </c>
      <c r="O10" s="5" t="str">
        <f aca="false">O33</f>
        <v>Rib # 22</v>
      </c>
      <c r="P10" s="6" t="n">
        <f aca="false">P33</f>
        <v>6321.396729725</v>
      </c>
      <c r="Q10" s="7"/>
      <c r="R10" s="8" t="n">
        <f aca="false">Q10-$I$3-P10</f>
        <v>-6361.396729725</v>
      </c>
      <c r="S10" s="9" t="n">
        <f aca="false">Q10-Q33</f>
        <v>0</v>
      </c>
      <c r="V10" s="5" t="str">
        <f aca="false">V33</f>
        <v>Rib # 22</v>
      </c>
      <c r="W10" s="6" t="n">
        <f aca="false">W33</f>
        <v>6357.39979805</v>
      </c>
      <c r="X10" s="7"/>
      <c r="Y10" s="8" t="n">
        <f aca="false">X10-$I$3-W10</f>
        <v>-6397.39979805</v>
      </c>
      <c r="Z10" s="9" t="n">
        <f aca="false">X10-X33</f>
        <v>0</v>
      </c>
      <c r="AC10" s="5" t="str">
        <f aca="false">AC33</f>
        <v>Rib # 19</v>
      </c>
      <c r="AD10" s="6" t="n">
        <f aca="false">AD33</f>
        <v>6645.1377537</v>
      </c>
      <c r="AE10" s="7"/>
      <c r="AF10" s="8" t="n">
        <f aca="false">AE10-$I$3-AD10</f>
        <v>-6685.1377537</v>
      </c>
      <c r="AG10" s="9" t="n">
        <f aca="false">AE10-AE33</f>
        <v>0</v>
      </c>
    </row>
    <row r="11" customFormat="false" ht="14.15" hidden="false" customHeight="false" outlineLevel="0" collapsed="false">
      <c r="A11" s="5" t="str">
        <f aca="false">A32</f>
        <v>Rib # 21</v>
      </c>
      <c r="B11" s="6" t="n">
        <f aca="false">B32</f>
        <v>6367.39979805</v>
      </c>
      <c r="C11" s="7"/>
      <c r="D11" s="8" t="n">
        <f aca="false">C11-$I$3-B11</f>
        <v>-6407.39979805</v>
      </c>
      <c r="E11" s="9" t="n">
        <f aca="false">C11-C32</f>
        <v>0</v>
      </c>
      <c r="H11" s="5" t="str">
        <f aca="false">H32</f>
        <v>Rib # 21</v>
      </c>
      <c r="I11" s="6" t="n">
        <f aca="false">I32</f>
        <v>6331.396729725</v>
      </c>
      <c r="J11" s="7"/>
      <c r="K11" s="8" t="n">
        <f aca="false">J11-$I$3-I11</f>
        <v>-6371.396729725</v>
      </c>
      <c r="L11" s="9" t="n">
        <f aca="false">J11-J32</f>
        <v>0</v>
      </c>
      <c r="O11" s="5" t="str">
        <f aca="false">O32</f>
        <v>Rib # 21</v>
      </c>
      <c r="P11" s="6" t="n">
        <f aca="false">P32</f>
        <v>6336.82661615</v>
      </c>
      <c r="Q11" s="7"/>
      <c r="R11" s="8" t="n">
        <f aca="false">Q11-$I$3-P11</f>
        <v>-6376.82661615</v>
      </c>
      <c r="S11" s="9" t="n">
        <f aca="false">Q11-Q32</f>
        <v>0</v>
      </c>
      <c r="V11" s="5" t="str">
        <f aca="false">V32</f>
        <v>Rib # 21</v>
      </c>
      <c r="W11" s="6" t="n">
        <f aca="false">W32</f>
        <v>6367.686389</v>
      </c>
      <c r="X11" s="7"/>
      <c r="Y11" s="8" t="n">
        <f aca="false">X11-$I$3-W11</f>
        <v>-6407.686389</v>
      </c>
      <c r="Z11" s="9" t="n">
        <f aca="false">X11-X32</f>
        <v>0</v>
      </c>
      <c r="AC11" s="5" t="str">
        <f aca="false">AC32</f>
        <v>Rib # 17 ½</v>
      </c>
      <c r="AD11" s="6" t="n">
        <f aca="false">AD32</f>
        <v>6645.1377537</v>
      </c>
      <c r="AE11" s="7"/>
      <c r="AF11" s="8" t="n">
        <f aca="false">AE11-$I$3-AD11</f>
        <v>-6685.1377537</v>
      </c>
      <c r="AG11" s="9" t="n">
        <f aca="false">AE11-AE32</f>
        <v>0</v>
      </c>
    </row>
    <row r="12" customFormat="false" ht="14.15" hidden="false" customHeight="false" outlineLevel="0" collapsed="false">
      <c r="A12" s="5" t="str">
        <f aca="false">A31</f>
        <v>Rib # 19</v>
      </c>
      <c r="B12" s="6" t="n">
        <f aca="false">B31</f>
        <v>6444.549230175</v>
      </c>
      <c r="C12" s="7"/>
      <c r="D12" s="8" t="n">
        <f aca="false">C12-$I$3-B12</f>
        <v>-6484.549230175</v>
      </c>
      <c r="E12" s="9" t="n">
        <f aca="false">C12-C31</f>
        <v>0</v>
      </c>
      <c r="H12" s="5" t="str">
        <f aca="false">H31</f>
        <v>Rib # 19</v>
      </c>
      <c r="I12" s="6" t="n">
        <f aca="false">I31</f>
        <v>6393.116275425</v>
      </c>
      <c r="J12" s="7"/>
      <c r="K12" s="8" t="n">
        <f aca="false">J12-$I$3-I12</f>
        <v>-6433.116275425</v>
      </c>
      <c r="L12" s="9" t="n">
        <f aca="false">J12-J31</f>
        <v>0</v>
      </c>
      <c r="O12" s="5" t="str">
        <f aca="false">O31</f>
        <v>Rib # 19</v>
      </c>
      <c r="P12" s="6" t="n">
        <f aca="false">P31</f>
        <v>6398.54616185</v>
      </c>
      <c r="Q12" s="7"/>
      <c r="R12" s="8" t="n">
        <f aca="false">Q12-$I$3-P12</f>
        <v>-6438.54616185</v>
      </c>
      <c r="S12" s="9" t="n">
        <f aca="false">Q12-Q31</f>
        <v>0</v>
      </c>
      <c r="V12" s="5" t="str">
        <f aca="false">V31</f>
        <v>Rib # 19</v>
      </c>
      <c r="W12" s="6" t="n">
        <f aca="false">W31</f>
        <v>6449.9791166</v>
      </c>
      <c r="X12" s="7"/>
      <c r="Y12" s="8" t="n">
        <f aca="false">X12-$I$3-W12</f>
        <v>-6489.9791166</v>
      </c>
      <c r="Z12" s="9" t="n">
        <f aca="false">X12-X31</f>
        <v>0</v>
      </c>
      <c r="AC12" s="5" t="str">
        <f aca="false">AC31</f>
        <v>Rib # 16</v>
      </c>
      <c r="AD12" s="6" t="n">
        <f aca="false">AD31</f>
        <v>6706.8572994</v>
      </c>
      <c r="AE12" s="7"/>
      <c r="AF12" s="8" t="n">
        <f aca="false">AE12-$I$3-AD12</f>
        <v>-6746.8572994</v>
      </c>
      <c r="AG12" s="9" t="n">
        <f aca="false">AE12-AE31</f>
        <v>0</v>
      </c>
    </row>
    <row r="13" customFormat="false" ht="14.15" hidden="false" customHeight="false" outlineLevel="0" collapsed="false">
      <c r="A13" s="5" t="str">
        <f aca="false">A30</f>
        <v>Rib # 18</v>
      </c>
      <c r="B13" s="6" t="n">
        <f aca="false">B30</f>
        <v>6511.41207135</v>
      </c>
      <c r="C13" s="7"/>
      <c r="D13" s="8" t="n">
        <f aca="false">C13-$I$3-B13</f>
        <v>-6551.41207135</v>
      </c>
      <c r="E13" s="9" t="n">
        <f aca="false">C13-C30</f>
        <v>0</v>
      </c>
      <c r="H13" s="5" t="str">
        <f aca="false">H30</f>
        <v>Rib # 18</v>
      </c>
      <c r="I13" s="6" t="n">
        <f aca="false">I30</f>
        <v>6459.9791166</v>
      </c>
      <c r="J13" s="7"/>
      <c r="K13" s="8" t="n">
        <f aca="false">J13-$I$3-I13</f>
        <v>-6499.9791166</v>
      </c>
      <c r="L13" s="9" t="n">
        <f aca="false">J13-J30</f>
        <v>0</v>
      </c>
      <c r="O13" s="5" t="str">
        <f aca="false">O30</f>
        <v>Rib # 18</v>
      </c>
      <c r="P13" s="6" t="n">
        <f aca="false">P30</f>
        <v>6465.409003025</v>
      </c>
      <c r="Q13" s="7"/>
      <c r="R13" s="8" t="n">
        <f aca="false">Q13-$I$3-P13</f>
        <v>-6505.409003025</v>
      </c>
      <c r="S13" s="9" t="n">
        <f aca="false">Q13-Q30</f>
        <v>0</v>
      </c>
      <c r="V13" s="5" t="str">
        <f aca="false">V30</f>
        <v>Rib # 18</v>
      </c>
      <c r="W13" s="6" t="n">
        <f aca="false">W30</f>
        <v>6516.841957775</v>
      </c>
      <c r="X13" s="7"/>
      <c r="Y13" s="8" t="n">
        <f aca="false">X13-$I$3-W13</f>
        <v>-6556.841957775</v>
      </c>
      <c r="Z13" s="9" t="n">
        <f aca="false">X13-X30</f>
        <v>0</v>
      </c>
      <c r="AC13" s="5" t="str">
        <f aca="false">AC30</f>
        <v>Rib # 14 ½</v>
      </c>
      <c r="AD13" s="6" t="n">
        <f aca="false">AD30</f>
        <v>6784.006731525</v>
      </c>
      <c r="AE13" s="7"/>
      <c r="AF13" s="8" t="n">
        <f aca="false">AE13-$I$3-AD13</f>
        <v>-6824.006731525</v>
      </c>
      <c r="AG13" s="9" t="n">
        <f aca="false">AE13-AE30</f>
        <v>0</v>
      </c>
    </row>
    <row r="14" customFormat="false" ht="14.15" hidden="false" customHeight="false" outlineLevel="0" collapsed="false">
      <c r="A14" s="5" t="str">
        <f aca="false">A29</f>
        <v>Rib # 15</v>
      </c>
      <c r="B14" s="6" t="n">
        <f aca="false">B29</f>
        <v>6665.7109356</v>
      </c>
      <c r="C14" s="7"/>
      <c r="D14" s="8" t="n">
        <f aca="false">C14-$I$3-B14</f>
        <v>-6705.7109356</v>
      </c>
      <c r="E14" s="9" t="n">
        <f aca="false">C14-C29</f>
        <v>0</v>
      </c>
      <c r="H14" s="5" t="str">
        <f aca="false">H29</f>
        <v>Rib # 15</v>
      </c>
      <c r="I14" s="6" t="n">
        <f aca="false">I29</f>
        <v>6603.9913899</v>
      </c>
      <c r="J14" s="7"/>
      <c r="K14" s="8" t="n">
        <f aca="false">J14-$I$3-I14</f>
        <v>-6643.9913899</v>
      </c>
      <c r="L14" s="9" t="n">
        <f aca="false">J14-J29</f>
        <v>0</v>
      </c>
      <c r="O14" s="5" t="str">
        <f aca="false">O29</f>
        <v>Rib # 15</v>
      </c>
      <c r="P14" s="6" t="n">
        <f aca="false">P29</f>
        <v>6635.1377537</v>
      </c>
      <c r="Q14" s="7"/>
      <c r="R14" s="8" t="n">
        <f aca="false">Q14-$I$3-P14</f>
        <v>-6675.1377537</v>
      </c>
      <c r="S14" s="9" t="n">
        <f aca="false">Q14-Q29</f>
        <v>0</v>
      </c>
      <c r="V14" s="5" t="str">
        <f aca="false">V29</f>
        <v>Rib # 15</v>
      </c>
      <c r="W14" s="6" t="n">
        <f aca="false">W29</f>
        <v>6712.287185825</v>
      </c>
      <c r="X14" s="7"/>
      <c r="Y14" s="8" t="n">
        <f aca="false">X14-$I$3-W14</f>
        <v>-6752.287185825</v>
      </c>
      <c r="Z14" s="9" t="n">
        <f aca="false">X14-X29</f>
        <v>0</v>
      </c>
      <c r="AC14" s="5" t="str">
        <f aca="false">AC29</f>
        <v>Rib # 13</v>
      </c>
      <c r="AD14" s="6" t="n">
        <f aca="false">AD29</f>
        <v>6845.726277225</v>
      </c>
      <c r="AE14" s="7"/>
      <c r="AF14" s="8" t="n">
        <f aca="false">AE14-$I$3-AD14</f>
        <v>-6885.726277225</v>
      </c>
      <c r="AG14" s="9" t="n">
        <f aca="false">AE14-AE29</f>
        <v>0</v>
      </c>
    </row>
    <row r="15" customFormat="false" ht="14.15" hidden="false" customHeight="false" outlineLevel="0" collapsed="false">
      <c r="A15" s="5" t="str">
        <f aca="false">A28</f>
        <v>Rib # 14</v>
      </c>
      <c r="B15" s="6" t="n">
        <f aca="false">B28</f>
        <v>6655.42434465</v>
      </c>
      <c r="C15" s="7"/>
      <c r="D15" s="8" t="n">
        <f aca="false">C15-$I$3-B15</f>
        <v>-6695.42434465</v>
      </c>
      <c r="E15" s="9" t="n">
        <f aca="false">C15-C28</f>
        <v>0</v>
      </c>
      <c r="H15" s="5" t="str">
        <f aca="false">H28</f>
        <v>Rib # 14</v>
      </c>
      <c r="I15" s="6" t="n">
        <f aca="false">I28</f>
        <v>6593.70479895</v>
      </c>
      <c r="J15" s="7"/>
      <c r="K15" s="8" t="n">
        <f aca="false">J15-$I$3-I15</f>
        <v>-6633.70479895</v>
      </c>
      <c r="L15" s="9" t="n">
        <f aca="false">J15-J28</f>
        <v>0</v>
      </c>
      <c r="O15" s="5" t="str">
        <f aca="false">O28</f>
        <v>Rib # 14</v>
      </c>
      <c r="P15" s="6" t="n">
        <f aca="false">P28</f>
        <v>6624.85116275</v>
      </c>
      <c r="Q15" s="7"/>
      <c r="R15" s="8" t="n">
        <f aca="false">Q15-$I$3-P15</f>
        <v>-6664.85116275</v>
      </c>
      <c r="S15" s="9" t="n">
        <f aca="false">Q15-Q28</f>
        <v>0</v>
      </c>
      <c r="V15" s="5" t="str">
        <f aca="false">V28</f>
        <v>Rib # 14</v>
      </c>
      <c r="W15" s="6" t="n">
        <f aca="false">W28</f>
        <v>6702.000594875</v>
      </c>
      <c r="X15" s="7"/>
      <c r="Y15" s="8" t="n">
        <f aca="false">X15-$I$3-W15</f>
        <v>-6742.000594875</v>
      </c>
      <c r="Z15" s="9" t="n">
        <f aca="false">X15-X28</f>
        <v>0</v>
      </c>
      <c r="AC15" s="5" t="str">
        <f aca="false">AC28</f>
        <v>Rib # 11 ½</v>
      </c>
      <c r="AD15" s="6" t="n">
        <f aca="false">AD28</f>
        <v>6902.30252745</v>
      </c>
      <c r="AE15" s="7"/>
      <c r="AF15" s="8" t="n">
        <f aca="false">AE15-$I$3-AD15</f>
        <v>-6942.30252745</v>
      </c>
      <c r="AG15" s="9" t="n">
        <f aca="false">AE15-AE28</f>
        <v>0</v>
      </c>
    </row>
    <row r="16" customFormat="false" ht="14.15" hidden="false" customHeight="false" outlineLevel="0" collapsed="false">
      <c r="A16" s="5" t="str">
        <f aca="false">A27</f>
        <v>Rib # 11</v>
      </c>
      <c r="B16" s="6" t="n">
        <f aca="false">B27</f>
        <v>6748.0036632</v>
      </c>
      <c r="C16" s="7"/>
      <c r="D16" s="8" t="n">
        <f aca="false">C16-$I$3-B16</f>
        <v>-6788.0036632</v>
      </c>
      <c r="E16" s="9" t="n">
        <f aca="false">C16-C27</f>
        <v>0</v>
      </c>
      <c r="H16" s="5" t="str">
        <f aca="false">H27</f>
        <v>Rib # 11</v>
      </c>
      <c r="I16" s="6" t="n">
        <f aca="false">I27</f>
        <v>6675.99752655</v>
      </c>
      <c r="J16" s="7"/>
      <c r="K16" s="8" t="n">
        <f aca="false">J16-$I$3-I16</f>
        <v>-6715.99752655</v>
      </c>
      <c r="L16" s="9" t="n">
        <f aca="false">J16-J27</f>
        <v>0</v>
      </c>
      <c r="O16" s="5" t="str">
        <f aca="false">O27</f>
        <v>Rib # 11</v>
      </c>
      <c r="P16" s="6" t="n">
        <f aca="false">P27</f>
        <v>6707.14389035</v>
      </c>
      <c r="Q16" s="7"/>
      <c r="R16" s="8" t="n">
        <f aca="false">Q16-$I$3-P16</f>
        <v>-6747.14389035</v>
      </c>
      <c r="S16" s="9" t="n">
        <f aca="false">Q16-Q27</f>
        <v>0</v>
      </c>
      <c r="V16" s="5" t="str">
        <f aca="false">V27</f>
        <v>Rib # 11</v>
      </c>
      <c r="W16" s="6" t="n">
        <f aca="false">W27</f>
        <v>6799.7232089</v>
      </c>
      <c r="X16" s="7"/>
      <c r="Y16" s="8" t="n">
        <f aca="false">X16-$I$3-W16</f>
        <v>-6839.7232089</v>
      </c>
      <c r="Z16" s="9" t="n">
        <f aca="false">X16-X27</f>
        <v>0</v>
      </c>
      <c r="AC16" s="5" t="str">
        <f aca="false">AC27</f>
        <v>Rib # 10</v>
      </c>
      <c r="AD16" s="6" t="n">
        <f aca="false">AD27</f>
        <v>6969.165368625</v>
      </c>
      <c r="AE16" s="7"/>
      <c r="AF16" s="8" t="n">
        <f aca="false">AE16-$I$3-AD16</f>
        <v>-7009.165368625</v>
      </c>
      <c r="AG16" s="9" t="n">
        <f aca="false">AE16-AE27</f>
        <v>0</v>
      </c>
    </row>
    <row r="17" customFormat="false" ht="14.15" hidden="false" customHeight="false" outlineLevel="0" collapsed="false">
      <c r="A17" s="5" t="str">
        <f aca="false">A26</f>
        <v>Rib # 10</v>
      </c>
      <c r="B17" s="6" t="n">
        <f aca="false">B26</f>
        <v>6820.00979985</v>
      </c>
      <c r="C17" s="7"/>
      <c r="D17" s="8" t="n">
        <f aca="false">C17-$I$3-B17</f>
        <v>-6860.00979985</v>
      </c>
      <c r="E17" s="9" t="n">
        <f aca="false">C17-C26</f>
        <v>0</v>
      </c>
      <c r="H17" s="5" t="str">
        <f aca="false">H26</f>
        <v>Rib # 10</v>
      </c>
      <c r="I17" s="6" t="n">
        <f aca="false">I26</f>
        <v>6748.0036632</v>
      </c>
      <c r="J17" s="7"/>
      <c r="K17" s="8" t="n">
        <f aca="false">J17-$I$3-I17</f>
        <v>-6788.0036632</v>
      </c>
      <c r="L17" s="9" t="n">
        <f aca="false">J17-J26</f>
        <v>0</v>
      </c>
      <c r="O17" s="5" t="str">
        <f aca="false">O26</f>
        <v>Rib # 10</v>
      </c>
      <c r="P17" s="6" t="n">
        <f aca="false">P26</f>
        <v>6779.150027</v>
      </c>
      <c r="Q17" s="7"/>
      <c r="R17" s="8" t="n">
        <f aca="false">Q17-$I$3-P17</f>
        <v>-6819.150027</v>
      </c>
      <c r="S17" s="9" t="n">
        <f aca="false">Q17-Q26</f>
        <v>0</v>
      </c>
      <c r="V17" s="5" t="str">
        <f aca="false">V26</f>
        <v>Rib # 10</v>
      </c>
      <c r="W17" s="6" t="n">
        <f aca="false">W26</f>
        <v>6871.72934555</v>
      </c>
      <c r="X17" s="7"/>
      <c r="Y17" s="8" t="n">
        <f aca="false">X17-$I$3-W17</f>
        <v>-6911.72934555</v>
      </c>
      <c r="Z17" s="9" t="n">
        <f aca="false">X17-X26</f>
        <v>0</v>
      </c>
      <c r="AC17" s="5" t="str">
        <f aca="false">AC26</f>
        <v>Rib # 8 ½</v>
      </c>
      <c r="AD17" s="6" t="n">
        <f aca="false">AD26</f>
        <v>7128.60752835</v>
      </c>
      <c r="AE17" s="7"/>
      <c r="AF17" s="8" t="n">
        <f aca="false">AE17-$I$3-AD17</f>
        <v>-7168.60752835</v>
      </c>
      <c r="AG17" s="9" t="n">
        <f aca="false">AE17-AE26</f>
        <v>0</v>
      </c>
    </row>
    <row r="18" customFormat="false" ht="14.15" hidden="false" customHeight="false" outlineLevel="0" collapsed="false">
      <c r="A18" s="5" t="str">
        <f aca="false">A25</f>
        <v>Rib # 7</v>
      </c>
      <c r="B18" s="6" t="n">
        <f aca="false">B25</f>
        <v>6922.87570935</v>
      </c>
      <c r="C18" s="7"/>
      <c r="D18" s="8" t="n">
        <f aca="false">C18-$I$3-B18</f>
        <v>-6962.87570935</v>
      </c>
      <c r="E18" s="9" t="n">
        <f aca="false">C18-C25</f>
        <v>0</v>
      </c>
      <c r="H18" s="5" t="str">
        <f aca="false">H25</f>
        <v>Rib # 7</v>
      </c>
      <c r="I18" s="6" t="n">
        <f aca="false">I25</f>
        <v>6845.726277225</v>
      </c>
      <c r="J18" s="7"/>
      <c r="K18" s="8" t="n">
        <f aca="false">J18-$I$3-I18</f>
        <v>-6885.726277225</v>
      </c>
      <c r="L18" s="9" t="n">
        <f aca="false">J18-J25</f>
        <v>0</v>
      </c>
      <c r="O18" s="5" t="str">
        <f aca="false">O25</f>
        <v>Rib # 7</v>
      </c>
      <c r="P18" s="6" t="n">
        <f aca="false">P25</f>
        <v>6876.872641025</v>
      </c>
      <c r="Q18" s="7"/>
      <c r="R18" s="8" t="n">
        <f aca="false">Q18-$I$3-P18</f>
        <v>-6916.872641025</v>
      </c>
      <c r="S18" s="9" t="n">
        <f aca="false">Q18-Q25</f>
        <v>0</v>
      </c>
      <c r="V18" s="5" t="str">
        <f aca="false">V25</f>
        <v>Rib # 7</v>
      </c>
      <c r="W18" s="6" t="n">
        <f aca="false">W25</f>
        <v>6990.025141475</v>
      </c>
      <c r="X18" s="7"/>
      <c r="Y18" s="8" t="n">
        <f aca="false">X18-$I$3-W18</f>
        <v>-7030.025141475</v>
      </c>
      <c r="Z18" s="9" t="n">
        <f aca="false">X18-X25</f>
        <v>0</v>
      </c>
      <c r="AC18" s="5" t="str">
        <f aca="false">AC25</f>
        <v>Rib # 7</v>
      </c>
      <c r="AD18" s="6" t="n">
        <f aca="false">AD25</f>
        <v>7108.03434645</v>
      </c>
      <c r="AE18" s="7"/>
      <c r="AF18" s="8" t="n">
        <f aca="false">AE18-$I$3-AD18</f>
        <v>-7148.03434645</v>
      </c>
      <c r="AG18" s="9" t="n">
        <f aca="false">AE18-AE25</f>
        <v>0</v>
      </c>
    </row>
    <row r="19" customFormat="false" ht="14.15" hidden="false" customHeight="false" outlineLevel="0" collapsed="false">
      <c r="A19" s="5" t="str">
        <f aca="false">A24</f>
        <v>Rib # 6</v>
      </c>
      <c r="B19" s="6" t="n">
        <f aca="false">B24</f>
        <v>6902.30252745</v>
      </c>
      <c r="C19" s="7"/>
      <c r="D19" s="8" t="n">
        <f aca="false">C19-$I$3-B19</f>
        <v>-6942.30252745</v>
      </c>
      <c r="E19" s="9" t="n">
        <f aca="false">C19-C24</f>
        <v>0</v>
      </c>
      <c r="H19" s="5" t="str">
        <f aca="false">H24</f>
        <v>Rib # 6</v>
      </c>
      <c r="I19" s="6" t="n">
        <f aca="false">I24</f>
        <v>6825.153095325</v>
      </c>
      <c r="J19" s="7"/>
      <c r="K19" s="8" t="n">
        <f aca="false">J19-$I$3-I19</f>
        <v>-6865.153095325</v>
      </c>
      <c r="L19" s="9" t="n">
        <f aca="false">J19-J24</f>
        <v>0</v>
      </c>
      <c r="O19" s="5" t="str">
        <f aca="false">O24</f>
        <v>Rib # 6</v>
      </c>
      <c r="P19" s="6" t="n">
        <f aca="false">P24</f>
        <v>6856.299459125</v>
      </c>
      <c r="Q19" s="7"/>
      <c r="R19" s="8" t="n">
        <f aca="false">Q19-$I$3-P19</f>
        <v>-6896.299459125</v>
      </c>
      <c r="S19" s="9" t="n">
        <f aca="false">Q19-Q24</f>
        <v>0</v>
      </c>
      <c r="V19" s="5" t="str">
        <f aca="false">V24</f>
        <v>Rib # 6</v>
      </c>
      <c r="W19" s="6" t="n">
        <f aca="false">W24</f>
        <v>6969.451959575</v>
      </c>
      <c r="X19" s="7"/>
      <c r="Y19" s="8" t="n">
        <f aca="false">X19-$I$3-W19</f>
        <v>-7009.451959575</v>
      </c>
      <c r="Z19" s="9" t="n">
        <f aca="false">X19-X24</f>
        <v>0</v>
      </c>
      <c r="AC19" s="5" t="str">
        <f aca="false">AC24</f>
        <v>Rib # 5 ½</v>
      </c>
      <c r="AD19" s="6" t="n">
        <f aca="false">AD24</f>
        <v>7174.897187625</v>
      </c>
      <c r="AE19" s="7"/>
      <c r="AF19" s="8" t="n">
        <f aca="false">AE19-$I$3-AD19</f>
        <v>-7214.897187625</v>
      </c>
      <c r="AG19" s="9" t="n">
        <f aca="false">AE19-AE24</f>
        <v>0</v>
      </c>
    </row>
    <row r="20" customFormat="false" ht="14.15" hidden="false" customHeight="false" outlineLevel="0" collapsed="false">
      <c r="A20" s="5" t="str">
        <f aca="false">A23</f>
        <v>Rib # 3</v>
      </c>
      <c r="B20" s="6" t="n">
        <f aca="false">B23</f>
        <v>6958.878777675</v>
      </c>
      <c r="C20" s="7"/>
      <c r="D20" s="8" t="n">
        <f aca="false">C20-$I$3-B20</f>
        <v>-6998.878777675</v>
      </c>
      <c r="E20" s="9" t="n">
        <f aca="false">C20-C23</f>
        <v>0</v>
      </c>
      <c r="H20" s="5" t="str">
        <f aca="false">H23</f>
        <v>Rib # 3</v>
      </c>
      <c r="I20" s="6" t="n">
        <f aca="false">I23</f>
        <v>6881.72934555</v>
      </c>
      <c r="J20" s="7"/>
      <c r="K20" s="8" t="n">
        <f aca="false">J20-$I$3-I20</f>
        <v>-6921.72934555</v>
      </c>
      <c r="L20" s="9" t="n">
        <f aca="false">J20-J23</f>
        <v>0</v>
      </c>
      <c r="O20" s="5" t="str">
        <f aca="false">O23</f>
        <v>Rib # 3</v>
      </c>
      <c r="P20" s="6" t="n">
        <f aca="false">P23</f>
        <v>6907.732413875</v>
      </c>
      <c r="Q20" s="7"/>
      <c r="R20" s="8" t="n">
        <f aca="false">Q20-$I$3-P20</f>
        <v>-6947.732413875</v>
      </c>
      <c r="S20" s="9" t="n">
        <f aca="false">Q20-Q23</f>
        <v>0</v>
      </c>
      <c r="V20" s="5" t="str">
        <f aca="false">V23</f>
        <v>Rib # 3</v>
      </c>
      <c r="W20" s="6" t="n">
        <f aca="false">W23</f>
        <v>7020.884914325</v>
      </c>
      <c r="X20" s="7"/>
      <c r="Y20" s="8" t="n">
        <f aca="false">X20-$I$3-W20</f>
        <v>-7060.884914325</v>
      </c>
      <c r="Z20" s="9" t="n">
        <f aca="false">X20-X23</f>
        <v>0</v>
      </c>
      <c r="AC20" s="5" t="str">
        <f aca="false">AC23</f>
        <v>Rib # 4</v>
      </c>
      <c r="AD20" s="6" t="n">
        <f aca="false">AD23</f>
        <v>7262.3332107</v>
      </c>
      <c r="AE20" s="7"/>
      <c r="AF20" s="8" t="n">
        <f aca="false">AE20-$I$3-AD20</f>
        <v>-7302.3332107</v>
      </c>
      <c r="AG20" s="9" t="n">
        <f aca="false">AE20-AE23</f>
        <v>0</v>
      </c>
    </row>
    <row r="21" customFormat="false" ht="14.15" hidden="false" customHeight="false" outlineLevel="0" collapsed="false">
      <c r="A21" s="5" t="str">
        <f aca="false">A22</f>
        <v>Rib # 2</v>
      </c>
      <c r="B21" s="6" t="n">
        <f aca="false">B22</f>
        <v>7020.598323375</v>
      </c>
      <c r="C21" s="7"/>
      <c r="D21" s="8" t="n">
        <f aca="false">C21-$I$3-B21</f>
        <v>-7060.598323375</v>
      </c>
      <c r="E21" s="9" t="n">
        <f aca="false">C21-C22</f>
        <v>0</v>
      </c>
      <c r="H21" s="5" t="str">
        <f aca="false">H22</f>
        <v>Rib # 2</v>
      </c>
      <c r="I21" s="6" t="n">
        <f aca="false">I22</f>
        <v>6943.44889125</v>
      </c>
      <c r="J21" s="7"/>
      <c r="K21" s="8" t="n">
        <f aca="false">J21-$I$3-I21</f>
        <v>-6983.44889125</v>
      </c>
      <c r="L21" s="9" t="n">
        <f aca="false">J21-J22</f>
        <v>0</v>
      </c>
      <c r="O21" s="5" t="str">
        <f aca="false">O22</f>
        <v>Rib # 2</v>
      </c>
      <c r="P21" s="6" t="n">
        <f aca="false">P22</f>
        <v>6969.451959575</v>
      </c>
      <c r="Q21" s="7"/>
      <c r="R21" s="8" t="n">
        <f aca="false">Q21-$I$3-P21</f>
        <v>-7009.451959575</v>
      </c>
      <c r="S21" s="9" t="n">
        <f aca="false">Q21-Q22</f>
        <v>0</v>
      </c>
      <c r="V21" s="5" t="str">
        <f aca="false">V22</f>
        <v>Rib # 2</v>
      </c>
      <c r="W21" s="6" t="n">
        <f aca="false">W22</f>
        <v>7082.604460025</v>
      </c>
      <c r="X21" s="7"/>
      <c r="Y21" s="8" t="n">
        <f aca="false">X21-$I$3-W21</f>
        <v>-7122.604460025</v>
      </c>
      <c r="Z21" s="9" t="n">
        <f aca="false">X21-X22</f>
        <v>0</v>
      </c>
      <c r="AC21" s="5" t="str">
        <f aca="false">AC22</f>
        <v>Rib # 2 ½</v>
      </c>
      <c r="AD21" s="6" t="n">
        <f aca="false">AD22</f>
        <v>7401.202188525</v>
      </c>
      <c r="AE21" s="7"/>
      <c r="AF21" s="8" t="n">
        <f aca="false">AE21-$I$3-AD21</f>
        <v>-7441.202188525</v>
      </c>
      <c r="AG21" s="9" t="n">
        <f aca="false">AE21-AE22</f>
        <v>0</v>
      </c>
    </row>
    <row r="22" customFormat="false" ht="14.15" hidden="false" customHeight="false" outlineLevel="0" collapsed="false">
      <c r="A22" s="5" t="str">
        <f aca="false">Emilie_all_sizes!A3</f>
        <v>Rib # 2</v>
      </c>
      <c r="B22" s="6" t="n">
        <f aca="false">Emilie_all_sizes!F3</f>
        <v>7020.598323375</v>
      </c>
      <c r="C22" s="7"/>
      <c r="D22" s="8" t="n">
        <f aca="false">C22-$I$3-B22</f>
        <v>-7060.598323375</v>
      </c>
      <c r="E22" s="9"/>
      <c r="H22" s="5" t="str">
        <f aca="false">Emilie_all_sizes!A18</f>
        <v>Rib # 2</v>
      </c>
      <c r="I22" s="6" t="n">
        <f aca="false">Emilie_all_sizes!F18</f>
        <v>6943.44889125</v>
      </c>
      <c r="J22" s="7"/>
      <c r="K22" s="8" t="n">
        <f aca="false">J22-$I$3-I22</f>
        <v>-6983.44889125</v>
      </c>
      <c r="L22" s="9"/>
      <c r="O22" s="5" t="str">
        <f aca="false">Emilie_all_sizes!A33</f>
        <v>Rib # 2</v>
      </c>
      <c r="P22" s="6" t="n">
        <f aca="false">Emilie_all_sizes!F33</f>
        <v>6969.451959575</v>
      </c>
      <c r="Q22" s="7"/>
      <c r="R22" s="8" t="n">
        <f aca="false">Q22-$I$3-P22</f>
        <v>-7009.451959575</v>
      </c>
      <c r="S22" s="9"/>
      <c r="V22" s="5" t="str">
        <f aca="false">Emilie_all_sizes!A48</f>
        <v>Rib # 2</v>
      </c>
      <c r="W22" s="6" t="n">
        <f aca="false">Emilie_all_sizes!F48</f>
        <v>7082.604460025</v>
      </c>
      <c r="X22" s="7"/>
      <c r="Y22" s="8" t="n">
        <f aca="false">X22-$I$3-W22</f>
        <v>-7122.604460025</v>
      </c>
      <c r="Z22" s="9"/>
      <c r="AC22" s="5" t="str">
        <f aca="false">Emilie_all_sizes!A62</f>
        <v>Rib # 2 ½</v>
      </c>
      <c r="AD22" s="6" t="n">
        <f aca="false">Emilie_all_sizes!F62</f>
        <v>7401.202188525</v>
      </c>
      <c r="AE22" s="7"/>
      <c r="AF22" s="8" t="n">
        <f aca="false">AE22-$I$3-AD22</f>
        <v>-7441.202188525</v>
      </c>
      <c r="AG22" s="9"/>
    </row>
    <row r="23" customFormat="false" ht="14.15" hidden="false" customHeight="false" outlineLevel="0" collapsed="false">
      <c r="A23" s="5" t="str">
        <f aca="false">Emilie_all_sizes!A4</f>
        <v>Rib # 3</v>
      </c>
      <c r="B23" s="6" t="n">
        <f aca="false">Emilie_all_sizes!F4</f>
        <v>6958.878777675</v>
      </c>
      <c r="C23" s="7"/>
      <c r="D23" s="8" t="n">
        <f aca="false">C23-$I$3-B23</f>
        <v>-6998.878777675</v>
      </c>
      <c r="E23" s="9"/>
      <c r="H23" s="5" t="str">
        <f aca="false">Emilie_all_sizes!A19</f>
        <v>Rib # 3</v>
      </c>
      <c r="I23" s="6" t="n">
        <f aca="false">Emilie_all_sizes!F19</f>
        <v>6881.72934555</v>
      </c>
      <c r="J23" s="7"/>
      <c r="K23" s="8" t="n">
        <f aca="false">J23-$I$3-I23</f>
        <v>-6921.72934555</v>
      </c>
      <c r="L23" s="9"/>
      <c r="O23" s="5" t="str">
        <f aca="false">Emilie_all_sizes!A34</f>
        <v>Rib # 3</v>
      </c>
      <c r="P23" s="6" t="n">
        <f aca="false">Emilie_all_sizes!F34</f>
        <v>6907.732413875</v>
      </c>
      <c r="Q23" s="7"/>
      <c r="R23" s="8" t="n">
        <f aca="false">Q23-$I$3-P23</f>
        <v>-6947.732413875</v>
      </c>
      <c r="S23" s="9"/>
      <c r="V23" s="5" t="str">
        <f aca="false">Emilie_all_sizes!A49</f>
        <v>Rib # 3</v>
      </c>
      <c r="W23" s="6" t="n">
        <f aca="false">Emilie_all_sizes!F49</f>
        <v>7020.884914325</v>
      </c>
      <c r="X23" s="7"/>
      <c r="Y23" s="8" t="n">
        <f aca="false">X23-$I$3-W23</f>
        <v>-7060.884914325</v>
      </c>
      <c r="Z23" s="9"/>
      <c r="AC23" s="5" t="str">
        <f aca="false">Emilie_all_sizes!A63</f>
        <v>Rib # 4</v>
      </c>
      <c r="AD23" s="6" t="n">
        <f aca="false">Emilie_all_sizes!F63</f>
        <v>7262.3332107</v>
      </c>
      <c r="AE23" s="7"/>
      <c r="AF23" s="8" t="n">
        <f aca="false">AE23-$I$3-AD23</f>
        <v>-7302.3332107</v>
      </c>
      <c r="AG23" s="9"/>
    </row>
    <row r="24" customFormat="false" ht="14.15" hidden="false" customHeight="false" outlineLevel="0" collapsed="false">
      <c r="A24" s="5" t="str">
        <f aca="false">Emilie_all_sizes!A5</f>
        <v>Rib # 6</v>
      </c>
      <c r="B24" s="6" t="n">
        <f aca="false">Emilie_all_sizes!F5</f>
        <v>6902.30252745</v>
      </c>
      <c r="C24" s="7"/>
      <c r="D24" s="8" t="n">
        <f aca="false">C24-$I$3-B24</f>
        <v>-6942.30252745</v>
      </c>
      <c r="E24" s="9"/>
      <c r="H24" s="5" t="str">
        <f aca="false">Emilie_all_sizes!A20</f>
        <v>Rib # 6</v>
      </c>
      <c r="I24" s="6" t="n">
        <f aca="false">Emilie_all_sizes!F20</f>
        <v>6825.153095325</v>
      </c>
      <c r="J24" s="7"/>
      <c r="K24" s="8" t="n">
        <f aca="false">J24-$I$3-I24</f>
        <v>-6865.153095325</v>
      </c>
      <c r="L24" s="9"/>
      <c r="O24" s="5" t="str">
        <f aca="false">Emilie_all_sizes!A35</f>
        <v>Rib # 6</v>
      </c>
      <c r="P24" s="6" t="n">
        <f aca="false">Emilie_all_sizes!F35</f>
        <v>6856.299459125</v>
      </c>
      <c r="Q24" s="7"/>
      <c r="R24" s="8" t="n">
        <f aca="false">Q24-$I$3-P24</f>
        <v>-6896.299459125</v>
      </c>
      <c r="S24" s="9"/>
      <c r="V24" s="5" t="str">
        <f aca="false">Emilie_all_sizes!A50</f>
        <v>Rib # 6</v>
      </c>
      <c r="W24" s="6" t="n">
        <f aca="false">Emilie_all_sizes!F50</f>
        <v>6969.451959575</v>
      </c>
      <c r="X24" s="7"/>
      <c r="Y24" s="8" t="n">
        <f aca="false">X24-$I$3-W24</f>
        <v>-7009.451959575</v>
      </c>
      <c r="Z24" s="9"/>
      <c r="AC24" s="5" t="str">
        <f aca="false">Emilie_all_sizes!A64</f>
        <v>Rib # 5 ½</v>
      </c>
      <c r="AD24" s="6" t="n">
        <f aca="false">Emilie_all_sizes!F64</f>
        <v>7174.897187625</v>
      </c>
      <c r="AE24" s="7"/>
      <c r="AF24" s="8" t="n">
        <f aca="false">AE24-$I$3-AD24</f>
        <v>-7214.897187625</v>
      </c>
      <c r="AG24" s="9"/>
    </row>
    <row r="25" customFormat="false" ht="14.15" hidden="false" customHeight="false" outlineLevel="0" collapsed="false">
      <c r="A25" s="5" t="str">
        <f aca="false">Emilie_all_sizes!A6</f>
        <v>Rib # 7</v>
      </c>
      <c r="B25" s="6" t="n">
        <f aca="false">Emilie_all_sizes!F6</f>
        <v>6922.87570935</v>
      </c>
      <c r="C25" s="7"/>
      <c r="D25" s="8" t="n">
        <f aca="false">C25-$I$3-B25</f>
        <v>-6962.87570935</v>
      </c>
      <c r="E25" s="9"/>
      <c r="H25" s="5" t="str">
        <f aca="false">Emilie_all_sizes!A21</f>
        <v>Rib # 7</v>
      </c>
      <c r="I25" s="6" t="n">
        <f aca="false">Emilie_all_sizes!F21</f>
        <v>6845.726277225</v>
      </c>
      <c r="J25" s="7"/>
      <c r="K25" s="8" t="n">
        <f aca="false">J25-$I$3-I25</f>
        <v>-6885.726277225</v>
      </c>
      <c r="L25" s="9"/>
      <c r="O25" s="5" t="str">
        <f aca="false">Emilie_all_sizes!A36</f>
        <v>Rib # 7</v>
      </c>
      <c r="P25" s="6" t="n">
        <f aca="false">Emilie_all_sizes!F36</f>
        <v>6876.872641025</v>
      </c>
      <c r="Q25" s="7"/>
      <c r="R25" s="8" t="n">
        <f aca="false">Q25-$I$3-P25</f>
        <v>-6916.872641025</v>
      </c>
      <c r="S25" s="9"/>
      <c r="V25" s="5" t="str">
        <f aca="false">Emilie_all_sizes!A51</f>
        <v>Rib # 7</v>
      </c>
      <c r="W25" s="6" t="n">
        <f aca="false">Emilie_all_sizes!F51</f>
        <v>6990.025141475</v>
      </c>
      <c r="X25" s="7"/>
      <c r="Y25" s="8" t="n">
        <f aca="false">X25-$I$3-W25</f>
        <v>-7030.025141475</v>
      </c>
      <c r="Z25" s="9"/>
      <c r="AC25" s="5" t="str">
        <f aca="false">Emilie_all_sizes!A65</f>
        <v>Rib # 7</v>
      </c>
      <c r="AD25" s="6" t="n">
        <f aca="false">Emilie_all_sizes!F65</f>
        <v>7108.03434645</v>
      </c>
      <c r="AE25" s="7"/>
      <c r="AF25" s="8" t="n">
        <f aca="false">AE25-$I$3-AD25</f>
        <v>-7148.03434645</v>
      </c>
      <c r="AG25" s="9"/>
    </row>
    <row r="26" customFormat="false" ht="14.15" hidden="false" customHeight="false" outlineLevel="0" collapsed="false">
      <c r="A26" s="5" t="str">
        <f aca="false">Emilie_all_sizes!A7</f>
        <v>Rib # 10</v>
      </c>
      <c r="B26" s="6" t="n">
        <f aca="false">Emilie_all_sizes!F7</f>
        <v>6820.00979985</v>
      </c>
      <c r="C26" s="7"/>
      <c r="D26" s="8" t="n">
        <f aca="false">C26-$I$3-B26</f>
        <v>-6860.00979985</v>
      </c>
      <c r="E26" s="9"/>
      <c r="H26" s="5" t="str">
        <f aca="false">Emilie_all_sizes!A22</f>
        <v>Rib # 10</v>
      </c>
      <c r="I26" s="6" t="n">
        <f aca="false">Emilie_all_sizes!F22</f>
        <v>6748.0036632</v>
      </c>
      <c r="J26" s="7"/>
      <c r="K26" s="8" t="n">
        <f aca="false">J26-$I$3-I26</f>
        <v>-6788.0036632</v>
      </c>
      <c r="L26" s="9"/>
      <c r="O26" s="5" t="str">
        <f aca="false">Emilie_all_sizes!A37</f>
        <v>Rib # 10</v>
      </c>
      <c r="P26" s="6" t="n">
        <f aca="false">Emilie_all_sizes!F37</f>
        <v>6779.150027</v>
      </c>
      <c r="Q26" s="7"/>
      <c r="R26" s="8" t="n">
        <f aca="false">Q26-$I$3-P26</f>
        <v>-6819.150027</v>
      </c>
      <c r="S26" s="9"/>
      <c r="V26" s="5" t="str">
        <f aca="false">Emilie_all_sizes!A52</f>
        <v>Rib # 10</v>
      </c>
      <c r="W26" s="6" t="n">
        <f aca="false">Emilie_all_sizes!F52</f>
        <v>6871.72934555</v>
      </c>
      <c r="X26" s="7"/>
      <c r="Y26" s="8" t="n">
        <f aca="false">X26-$I$3-W26</f>
        <v>-6911.72934555</v>
      </c>
      <c r="Z26" s="9"/>
      <c r="AC26" s="5" t="str">
        <f aca="false">Emilie_all_sizes!A66</f>
        <v>Rib # 8 ½</v>
      </c>
      <c r="AD26" s="6" t="n">
        <f aca="false">Emilie_all_sizes!F66</f>
        <v>7128.60752835</v>
      </c>
      <c r="AE26" s="7"/>
      <c r="AF26" s="8" t="n">
        <f aca="false">AE26-$I$3-AD26</f>
        <v>-7168.60752835</v>
      </c>
      <c r="AG26" s="9"/>
    </row>
    <row r="27" customFormat="false" ht="14.15" hidden="false" customHeight="false" outlineLevel="0" collapsed="false">
      <c r="A27" s="5" t="str">
        <f aca="false">Emilie_all_sizes!A8</f>
        <v>Rib # 11</v>
      </c>
      <c r="B27" s="6" t="n">
        <f aca="false">Emilie_all_sizes!F8</f>
        <v>6748.0036632</v>
      </c>
      <c r="C27" s="7"/>
      <c r="D27" s="8" t="n">
        <f aca="false">C27-$I$3-B27</f>
        <v>-6788.0036632</v>
      </c>
      <c r="E27" s="9"/>
      <c r="H27" s="5" t="str">
        <f aca="false">Emilie_all_sizes!A23</f>
        <v>Rib # 11</v>
      </c>
      <c r="I27" s="6" t="n">
        <f aca="false">Emilie_all_sizes!F23</f>
        <v>6675.99752655</v>
      </c>
      <c r="J27" s="7"/>
      <c r="K27" s="8" t="n">
        <f aca="false">J27-$I$3-I27</f>
        <v>-6715.99752655</v>
      </c>
      <c r="L27" s="9"/>
      <c r="O27" s="5" t="str">
        <f aca="false">Emilie_all_sizes!A38</f>
        <v>Rib # 11</v>
      </c>
      <c r="P27" s="6" t="n">
        <f aca="false">Emilie_all_sizes!F38</f>
        <v>6707.14389035</v>
      </c>
      <c r="Q27" s="7"/>
      <c r="R27" s="8" t="n">
        <f aca="false">Q27-$I$3-P27</f>
        <v>-6747.14389035</v>
      </c>
      <c r="S27" s="9"/>
      <c r="V27" s="5" t="str">
        <f aca="false">Emilie_all_sizes!A53</f>
        <v>Rib # 11</v>
      </c>
      <c r="W27" s="6" t="n">
        <f aca="false">Emilie_all_sizes!F53</f>
        <v>6799.7232089</v>
      </c>
      <c r="X27" s="7"/>
      <c r="Y27" s="8" t="n">
        <f aca="false">X27-$I$3-W27</f>
        <v>-6839.7232089</v>
      </c>
      <c r="Z27" s="9"/>
      <c r="AC27" s="5" t="str">
        <f aca="false">Emilie_all_sizes!A67</f>
        <v>Rib # 10</v>
      </c>
      <c r="AD27" s="6" t="n">
        <f aca="false">Emilie_all_sizes!F67</f>
        <v>6969.165368625</v>
      </c>
      <c r="AE27" s="7"/>
      <c r="AF27" s="8" t="n">
        <f aca="false">AE27-$I$3-AD27</f>
        <v>-7009.165368625</v>
      </c>
      <c r="AG27" s="9"/>
    </row>
    <row r="28" customFormat="false" ht="14.15" hidden="false" customHeight="false" outlineLevel="0" collapsed="false">
      <c r="A28" s="5" t="str">
        <f aca="false">Emilie_all_sizes!A9</f>
        <v>Rib # 14</v>
      </c>
      <c r="B28" s="6" t="n">
        <f aca="false">Emilie_all_sizes!F9</f>
        <v>6655.42434465</v>
      </c>
      <c r="C28" s="7"/>
      <c r="D28" s="8" t="n">
        <f aca="false">C28-$I$3-B28</f>
        <v>-6695.42434465</v>
      </c>
      <c r="E28" s="9"/>
      <c r="H28" s="5" t="str">
        <f aca="false">Emilie_all_sizes!A24</f>
        <v>Rib # 14</v>
      </c>
      <c r="I28" s="6" t="n">
        <f aca="false">Emilie_all_sizes!F24</f>
        <v>6593.70479895</v>
      </c>
      <c r="J28" s="7"/>
      <c r="K28" s="8" t="n">
        <f aca="false">J28-$I$3-I28</f>
        <v>-6633.70479895</v>
      </c>
      <c r="L28" s="9"/>
      <c r="O28" s="5" t="str">
        <f aca="false">Emilie_all_sizes!A39</f>
        <v>Rib # 14</v>
      </c>
      <c r="P28" s="6" t="n">
        <f aca="false">Emilie_all_sizes!F39</f>
        <v>6624.85116275</v>
      </c>
      <c r="Q28" s="7"/>
      <c r="R28" s="8" t="n">
        <f aca="false">Q28-$I$3-P28</f>
        <v>-6664.85116275</v>
      </c>
      <c r="S28" s="9"/>
      <c r="V28" s="5" t="str">
        <f aca="false">Emilie_all_sizes!A54</f>
        <v>Rib # 14</v>
      </c>
      <c r="W28" s="6" t="n">
        <f aca="false">Emilie_all_sizes!F54</f>
        <v>6702.000594875</v>
      </c>
      <c r="X28" s="7"/>
      <c r="Y28" s="8" t="n">
        <f aca="false">X28-$I$3-W28</f>
        <v>-6742.000594875</v>
      </c>
      <c r="Z28" s="9"/>
      <c r="AC28" s="5" t="str">
        <f aca="false">Emilie_all_sizes!A68</f>
        <v>Rib # 11 ½</v>
      </c>
      <c r="AD28" s="6" t="n">
        <f aca="false">Emilie_all_sizes!F68</f>
        <v>6902.30252745</v>
      </c>
      <c r="AE28" s="7"/>
      <c r="AF28" s="8" t="n">
        <f aca="false">AE28-$I$3-AD28</f>
        <v>-6942.30252745</v>
      </c>
      <c r="AG28" s="9"/>
    </row>
    <row r="29" customFormat="false" ht="14.15" hidden="false" customHeight="false" outlineLevel="0" collapsed="false">
      <c r="A29" s="5" t="str">
        <f aca="false">Emilie_all_sizes!A10</f>
        <v>Rib # 15</v>
      </c>
      <c r="B29" s="6" t="n">
        <f aca="false">Emilie_all_sizes!F10</f>
        <v>6665.7109356</v>
      </c>
      <c r="C29" s="7"/>
      <c r="D29" s="8" t="n">
        <f aca="false">C29-$I$3-B29</f>
        <v>-6705.7109356</v>
      </c>
      <c r="E29" s="9"/>
      <c r="H29" s="5" t="str">
        <f aca="false">Emilie_all_sizes!A25</f>
        <v>Rib # 15</v>
      </c>
      <c r="I29" s="6" t="n">
        <f aca="false">Emilie_all_sizes!F25</f>
        <v>6603.9913899</v>
      </c>
      <c r="J29" s="7"/>
      <c r="K29" s="8" t="n">
        <f aca="false">J29-$I$3-I29</f>
        <v>-6643.9913899</v>
      </c>
      <c r="L29" s="9"/>
      <c r="O29" s="5" t="str">
        <f aca="false">Emilie_all_sizes!A40</f>
        <v>Rib # 15</v>
      </c>
      <c r="P29" s="6" t="n">
        <f aca="false">Emilie_all_sizes!F40</f>
        <v>6635.1377537</v>
      </c>
      <c r="Q29" s="7"/>
      <c r="R29" s="8" t="n">
        <f aca="false">Q29-$I$3-P29</f>
        <v>-6675.1377537</v>
      </c>
      <c r="S29" s="9"/>
      <c r="V29" s="5" t="str">
        <f aca="false">Emilie_all_sizes!A55</f>
        <v>Rib # 15</v>
      </c>
      <c r="W29" s="6" t="n">
        <f aca="false">Emilie_all_sizes!F55</f>
        <v>6712.287185825</v>
      </c>
      <c r="X29" s="7"/>
      <c r="Y29" s="8" t="n">
        <f aca="false">X29-$I$3-W29</f>
        <v>-6752.287185825</v>
      </c>
      <c r="Z29" s="9"/>
      <c r="AC29" s="5" t="str">
        <f aca="false">Emilie_all_sizes!A69</f>
        <v>Rib # 13</v>
      </c>
      <c r="AD29" s="6" t="n">
        <f aca="false">Emilie_all_sizes!F69</f>
        <v>6845.726277225</v>
      </c>
      <c r="AE29" s="7"/>
      <c r="AF29" s="8" t="n">
        <f aca="false">AE29-$I$3-AD29</f>
        <v>-6885.726277225</v>
      </c>
      <c r="AG29" s="9"/>
    </row>
    <row r="30" customFormat="false" ht="14.15" hidden="false" customHeight="false" outlineLevel="0" collapsed="false">
      <c r="A30" s="5" t="str">
        <f aca="false">Emilie_all_sizes!A11</f>
        <v>Rib # 18</v>
      </c>
      <c r="B30" s="6" t="n">
        <f aca="false">Emilie_all_sizes!F11</f>
        <v>6511.41207135</v>
      </c>
      <c r="C30" s="7"/>
      <c r="D30" s="8" t="n">
        <f aca="false">C30-$I$3-B30</f>
        <v>-6551.41207135</v>
      </c>
      <c r="E30" s="9"/>
      <c r="H30" s="5" t="str">
        <f aca="false">Emilie_all_sizes!A26</f>
        <v>Rib # 18</v>
      </c>
      <c r="I30" s="6" t="n">
        <f aca="false">Emilie_all_sizes!F26</f>
        <v>6459.9791166</v>
      </c>
      <c r="J30" s="7"/>
      <c r="K30" s="8" t="n">
        <f aca="false">J30-$I$3-I30</f>
        <v>-6499.9791166</v>
      </c>
      <c r="L30" s="9"/>
      <c r="O30" s="5" t="str">
        <f aca="false">Emilie_all_sizes!A41</f>
        <v>Rib # 18</v>
      </c>
      <c r="P30" s="6" t="n">
        <f aca="false">Emilie_all_sizes!F41</f>
        <v>6465.409003025</v>
      </c>
      <c r="Q30" s="7"/>
      <c r="R30" s="8" t="n">
        <f aca="false">Q30-$I$3-P30</f>
        <v>-6505.409003025</v>
      </c>
      <c r="S30" s="9"/>
      <c r="V30" s="5" t="str">
        <f aca="false">Emilie_all_sizes!A56</f>
        <v>Rib # 18</v>
      </c>
      <c r="W30" s="6" t="n">
        <f aca="false">Emilie_all_sizes!F56</f>
        <v>6516.841957775</v>
      </c>
      <c r="X30" s="7"/>
      <c r="Y30" s="8" t="n">
        <f aca="false">X30-$I$3-W30</f>
        <v>-6556.841957775</v>
      </c>
      <c r="Z30" s="9"/>
      <c r="AC30" s="5" t="str">
        <f aca="false">Emilie_all_sizes!A70</f>
        <v>Rib # 14 ½</v>
      </c>
      <c r="AD30" s="6" t="n">
        <f aca="false">Emilie_all_sizes!F70</f>
        <v>6784.006731525</v>
      </c>
      <c r="AE30" s="7"/>
      <c r="AF30" s="8" t="n">
        <f aca="false">AE30-$I$3-AD30</f>
        <v>-6824.006731525</v>
      </c>
      <c r="AG30" s="9"/>
    </row>
    <row r="31" customFormat="false" ht="14.15" hidden="false" customHeight="false" outlineLevel="0" collapsed="false">
      <c r="A31" s="5" t="str">
        <f aca="false">Emilie_all_sizes!A12</f>
        <v>Rib # 19</v>
      </c>
      <c r="B31" s="6" t="n">
        <f aca="false">Emilie_all_sizes!F12</f>
        <v>6444.549230175</v>
      </c>
      <c r="C31" s="7"/>
      <c r="D31" s="8" t="n">
        <f aca="false">C31-$I$3-B31</f>
        <v>-6484.549230175</v>
      </c>
      <c r="E31" s="9"/>
      <c r="H31" s="5" t="str">
        <f aca="false">Emilie_all_sizes!A27</f>
        <v>Rib # 19</v>
      </c>
      <c r="I31" s="6" t="n">
        <f aca="false">Emilie_all_sizes!F27</f>
        <v>6393.116275425</v>
      </c>
      <c r="J31" s="7"/>
      <c r="K31" s="8" t="n">
        <f aca="false">J31-$I$3-I31</f>
        <v>-6433.116275425</v>
      </c>
      <c r="L31" s="9"/>
      <c r="O31" s="5" t="str">
        <f aca="false">Emilie_all_sizes!A42</f>
        <v>Rib # 19</v>
      </c>
      <c r="P31" s="6" t="n">
        <f aca="false">Emilie_all_sizes!F42</f>
        <v>6398.54616185</v>
      </c>
      <c r="Q31" s="7"/>
      <c r="R31" s="8" t="n">
        <f aca="false">Q31-$I$3-P31</f>
        <v>-6438.54616185</v>
      </c>
      <c r="S31" s="9"/>
      <c r="V31" s="5" t="str">
        <f aca="false">Emilie_all_sizes!A57</f>
        <v>Rib # 19</v>
      </c>
      <c r="W31" s="6" t="n">
        <f aca="false">Emilie_all_sizes!F57</f>
        <v>6449.9791166</v>
      </c>
      <c r="X31" s="7"/>
      <c r="Y31" s="8" t="n">
        <f aca="false">X31-$I$3-W31</f>
        <v>-6489.9791166</v>
      </c>
      <c r="Z31" s="9"/>
      <c r="AC31" s="5" t="str">
        <f aca="false">Emilie_all_sizes!A71</f>
        <v>Rib # 16</v>
      </c>
      <c r="AD31" s="6" t="n">
        <f aca="false">Emilie_all_sizes!F71</f>
        <v>6706.8572994</v>
      </c>
      <c r="AE31" s="7"/>
      <c r="AF31" s="8" t="n">
        <f aca="false">AE31-$I$3-AD31</f>
        <v>-6746.8572994</v>
      </c>
      <c r="AG31" s="9"/>
    </row>
    <row r="32" customFormat="false" ht="14.15" hidden="false" customHeight="false" outlineLevel="0" collapsed="false">
      <c r="A32" s="5" t="str">
        <f aca="false">Emilie_all_sizes!A13</f>
        <v>Rib # 21</v>
      </c>
      <c r="B32" s="6" t="n">
        <f aca="false">Emilie_all_sizes!F13</f>
        <v>6367.39979805</v>
      </c>
      <c r="C32" s="7"/>
      <c r="D32" s="8" t="n">
        <f aca="false">C32-$I$3-B32</f>
        <v>-6407.39979805</v>
      </c>
      <c r="E32" s="9"/>
      <c r="H32" s="5" t="str">
        <f aca="false">Emilie_all_sizes!A28</f>
        <v>Rib # 21</v>
      </c>
      <c r="I32" s="6" t="n">
        <f aca="false">Emilie_all_sizes!F28</f>
        <v>6331.396729725</v>
      </c>
      <c r="J32" s="7"/>
      <c r="K32" s="8" t="n">
        <f aca="false">J32-$I$3-I32</f>
        <v>-6371.396729725</v>
      </c>
      <c r="L32" s="9"/>
      <c r="O32" s="5" t="str">
        <f aca="false">Emilie_all_sizes!A43</f>
        <v>Rib # 21</v>
      </c>
      <c r="P32" s="6" t="n">
        <f aca="false">Emilie_all_sizes!F43</f>
        <v>6336.82661615</v>
      </c>
      <c r="Q32" s="7"/>
      <c r="R32" s="8" t="n">
        <f aca="false">Q32-$I$3-P32</f>
        <v>-6376.82661615</v>
      </c>
      <c r="S32" s="9"/>
      <c r="V32" s="5" t="str">
        <f aca="false">Emilie_all_sizes!A58</f>
        <v>Rib # 21</v>
      </c>
      <c r="W32" s="6" t="n">
        <f aca="false">Emilie_all_sizes!F58</f>
        <v>6367.686389</v>
      </c>
      <c r="X32" s="7"/>
      <c r="Y32" s="8" t="n">
        <f aca="false">X32-$I$3-W32</f>
        <v>-6407.686389</v>
      </c>
      <c r="Z32" s="9"/>
      <c r="AC32" s="5" t="str">
        <f aca="false">Emilie_all_sizes!A72</f>
        <v>Rib # 17 ½</v>
      </c>
      <c r="AD32" s="6" t="n">
        <f aca="false">Emilie_all_sizes!F72</f>
        <v>6645.1377537</v>
      </c>
      <c r="AE32" s="7"/>
      <c r="AF32" s="8" t="n">
        <f aca="false">AE32-$I$3-AD32</f>
        <v>-6685.1377537</v>
      </c>
      <c r="AG32" s="9"/>
    </row>
    <row r="33" customFormat="false" ht="14.15" hidden="false" customHeight="false" outlineLevel="0" collapsed="false">
      <c r="A33" s="5" t="str">
        <f aca="false">Emilie_all_sizes!A14</f>
        <v>Rib # 22</v>
      </c>
      <c r="B33" s="6" t="n">
        <f aca="false">Emilie_all_sizes!F14</f>
        <v>6357.1132071</v>
      </c>
      <c r="C33" s="7"/>
      <c r="D33" s="8" t="n">
        <f aca="false">C33-$I$3-B33</f>
        <v>-6397.1132071</v>
      </c>
      <c r="E33" s="9"/>
      <c r="H33" s="5" t="str">
        <f aca="false">Emilie_all_sizes!A29</f>
        <v>Rib # 22</v>
      </c>
      <c r="I33" s="6" t="n">
        <f aca="false">Emilie_all_sizes!F29</f>
        <v>6321.110138775</v>
      </c>
      <c r="J33" s="7"/>
      <c r="K33" s="8" t="n">
        <f aca="false">J33-$I$3-I33</f>
        <v>-6361.110138775</v>
      </c>
      <c r="L33" s="9"/>
      <c r="O33" s="5" t="str">
        <f aca="false">Emilie_all_sizes!A44</f>
        <v>Rib # 22</v>
      </c>
      <c r="P33" s="6" t="n">
        <f aca="false">Emilie_all_sizes!F44</f>
        <v>6321.396729725</v>
      </c>
      <c r="Q33" s="7"/>
      <c r="R33" s="8" t="n">
        <f aca="false">Q33-$I$3-P33</f>
        <v>-6361.396729725</v>
      </c>
      <c r="S33" s="9"/>
      <c r="V33" s="5" t="str">
        <f aca="false">Emilie_all_sizes!A59</f>
        <v>Rib # 22</v>
      </c>
      <c r="W33" s="6" t="n">
        <f aca="false">Emilie_all_sizes!F59</f>
        <v>6357.39979805</v>
      </c>
      <c r="X33" s="7"/>
      <c r="Y33" s="8" t="n">
        <f aca="false">X33-$I$3-W33</f>
        <v>-6397.39979805</v>
      </c>
      <c r="Z33" s="9"/>
      <c r="AC33" s="5" t="str">
        <f aca="false">Emilie_all_sizes!A73</f>
        <v>Rib # 19</v>
      </c>
      <c r="AD33" s="6" t="n">
        <f aca="false">Emilie_all_sizes!F73</f>
        <v>6645.1377537</v>
      </c>
      <c r="AE33" s="7"/>
      <c r="AF33" s="8" t="n">
        <f aca="false">AE33-$I$3-AD33</f>
        <v>-6685.1377537</v>
      </c>
      <c r="AG33" s="9"/>
    </row>
    <row r="34" customFormat="false" ht="14.15" hidden="false" customHeight="false" outlineLevel="0" collapsed="false">
      <c r="A34" s="5" t="str">
        <f aca="false">Emilie_all_sizes!A15</f>
        <v>Rib # 24</v>
      </c>
      <c r="B34" s="6" t="n">
        <f aca="false">Emilie_all_sizes!F15</f>
        <v>6141.09479715</v>
      </c>
      <c r="C34" s="7"/>
      <c r="D34" s="8" t="n">
        <f aca="false">C34-$I$3-B34</f>
        <v>-6181.09479715</v>
      </c>
      <c r="E34" s="9"/>
      <c r="H34" s="5" t="str">
        <f aca="false">Emilie_all_sizes!A30</f>
        <v>Rib # 24</v>
      </c>
      <c r="I34" s="6" t="n">
        <f aca="false">Emilie_all_sizes!F30</f>
        <v>6110.2350243</v>
      </c>
      <c r="J34" s="7"/>
      <c r="K34" s="8" t="n">
        <f aca="false">J34-$I$3-I34</f>
        <v>-6150.2350243</v>
      </c>
      <c r="L34" s="9"/>
      <c r="O34" s="5" t="str">
        <f aca="false">Emilie_all_sizes!A45</f>
        <v>Rib # 24</v>
      </c>
      <c r="P34" s="6" t="n">
        <f aca="false">Emilie_all_sizes!F45</f>
        <v>6130.8082062</v>
      </c>
      <c r="Q34" s="7"/>
      <c r="R34" s="8" t="n">
        <f aca="false">Q34-$I$3-P34</f>
        <v>-6170.8082062</v>
      </c>
      <c r="S34" s="9"/>
      <c r="V34" s="5" t="str">
        <f aca="false">Emilie_all_sizes!A60</f>
        <v>Rib # 24</v>
      </c>
      <c r="W34" s="6" t="n">
        <f aca="false">Emilie_all_sizes!F60</f>
        <v>6202.81434285</v>
      </c>
      <c r="X34" s="7"/>
      <c r="Y34" s="8" t="n">
        <f aca="false">X34-$I$3-W34</f>
        <v>-6242.81434285</v>
      </c>
      <c r="Z34" s="9"/>
      <c r="AC34" s="5" t="str">
        <f aca="false">Emilie_all_sizes!A74</f>
        <v>Rib # 20 ½</v>
      </c>
      <c r="AD34" s="6" t="n">
        <f aca="false">Emilie_all_sizes!F74</f>
        <v>6501.1254804</v>
      </c>
      <c r="AE34" s="7"/>
      <c r="AF34" s="8" t="n">
        <f aca="false">AE34-$I$3-AD34</f>
        <v>-6541.1254804</v>
      </c>
      <c r="AG34" s="11"/>
    </row>
    <row r="35" customFormat="false" ht="14.15" hidden="false" customHeight="false" outlineLevel="0" collapsed="false">
      <c r="A35" s="5" t="str">
        <f aca="false">Emilie_all_sizes!A16</f>
        <v>Rib # 26</v>
      </c>
      <c r="B35" s="6" t="n">
        <f aca="false">Emilie_all_sizes!F16</f>
        <v>5976.50934195</v>
      </c>
      <c r="C35" s="7"/>
      <c r="D35" s="8" t="n">
        <f aca="false">C35-$I$3-B35</f>
        <v>-6016.50934195</v>
      </c>
      <c r="E35" s="9"/>
      <c r="H35" s="5" t="str">
        <f aca="false">Emilie_all_sizes!A31</f>
        <v>Rib # 26</v>
      </c>
      <c r="I35" s="6" t="n">
        <f aca="false">Emilie_all_sizes!F31</f>
        <v>5986.7959329</v>
      </c>
      <c r="J35" s="7"/>
      <c r="K35" s="8" t="n">
        <f aca="false">J35-$I$3-I35</f>
        <v>-6026.7959329</v>
      </c>
      <c r="L35" s="9"/>
      <c r="O35" s="5" t="str">
        <f aca="false">Emilie_all_sizes!A46</f>
        <v>Rib # 26</v>
      </c>
      <c r="P35" s="6" t="n">
        <f aca="false">Emilie_all_sizes!F46</f>
        <v>6048.5154786</v>
      </c>
      <c r="Q35" s="7"/>
      <c r="R35" s="8" t="n">
        <f aca="false">Q35-$I$3-P35</f>
        <v>-6088.5154786</v>
      </c>
      <c r="S35" s="9"/>
      <c r="V35" s="5"/>
      <c r="W35" s="6"/>
      <c r="X35" s="7"/>
      <c r="Y35" s="8"/>
      <c r="Z35" s="9"/>
      <c r="AC35" s="5" t="str">
        <f aca="false">Emilie_all_sizes!A75</f>
        <v>Rib # 22</v>
      </c>
      <c r="AD35" s="6" t="n">
        <f aca="false">Emilie_all_sizes!F75</f>
        <v>6413.689457325</v>
      </c>
      <c r="AE35" s="7"/>
      <c r="AF35" s="8" t="n">
        <f aca="false">AE35-$I$3-AD35</f>
        <v>-6453.689457325</v>
      </c>
      <c r="AG35" s="11"/>
    </row>
    <row r="36" customFormat="false" ht="14.15" hidden="false" customHeight="false" outlineLevel="0" collapsed="false">
      <c r="AC36" s="5" t="str">
        <f aca="false">Emilie_all_sizes!A76</f>
        <v>Rib # 23 ½</v>
      </c>
      <c r="AD36" s="6" t="n">
        <f aca="false">Emilie_all_sizes!F76</f>
        <v>6310.823547825</v>
      </c>
      <c r="AE36" s="7"/>
      <c r="AF36" s="8" t="n">
        <f aca="false">AE36-$I$3-AD36</f>
        <v>-6350.823547825</v>
      </c>
      <c r="AG36" s="11"/>
    </row>
    <row r="37" customFormat="false" ht="14.15" hidden="false" customHeight="false" outlineLevel="0" collapsed="false">
      <c r="AC37" s="5" t="str">
        <f aca="false">Emilie_all_sizes!A77</f>
        <v>Rib # 25</v>
      </c>
      <c r="AD37" s="6" t="n">
        <f aca="false">Emilie_all_sizes!F77</f>
        <v>6218.244229275</v>
      </c>
      <c r="AE37" s="7"/>
      <c r="AF37" s="8" t="n">
        <f aca="false">AE37-$I$3-AD37</f>
        <v>-6258.244229275</v>
      </c>
      <c r="AG37" s="11"/>
    </row>
  </sheetData>
  <mergeCells count="1">
    <mergeCell ref="B3:C3"/>
  </mergeCells>
  <conditionalFormatting sqref="D8:E35 K8:L35 R8:S35 Y8:Z35 AF6:AF37 AG6:AG33">
    <cfRule type="cellIs" priority="2" operator="between" aboveAverage="0" equalAverage="0" bottom="0" percent="0" rank="0" text="" dxfId="0">
      <formula>-10</formula>
      <formula>10</formula>
    </cfRule>
  </conditionalFormatting>
  <dataValidations count="1">
    <dataValidation allowBlank="true" operator="equal" showDropDown="false" showErrorMessage="true" showInputMessage="false" sqref="B3" type="list">
      <formula1>"Emilie Peace2 15,Emilie Peace2 16,Emilie Peace2 17,Emilie Peace2 18,Emilie Peace2 20,Emilie Peace2 22,Emilie Peace2 25"</formula1>
      <formula2>0</formula2>
    </dataValidation>
  </dataValidation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P141"/>
  <sheetViews>
    <sheetView showFormulas="false" showGridLines="true" showRowColHeaders="true" showZeros="true" rightToLeft="false" tabSelected="true" showOutlineSymbols="true" defaultGridColor="true" view="normal" topLeftCell="A31" colorId="64" zoomScale="85" zoomScaleNormal="85" zoomScalePageLayoutView="100" workbookViewId="0">
      <selection pane="topLeft" activeCell="F62" activeCellId="0" sqref="F62"/>
    </sheetView>
  </sheetViews>
  <sheetFormatPr defaultColWidth="12.59375" defaultRowHeight="13.8" zeroHeight="false" outlineLevelRow="0" outlineLevelCol="0"/>
  <cols>
    <col collapsed="false" customWidth="true" hidden="false" outlineLevel="0" max="1" min="1" style="12" width="12.8"/>
    <col collapsed="false" customWidth="true" hidden="false" outlineLevel="0" max="3" min="2" style="12" width="7.28"/>
    <col collapsed="false" customWidth="true" hidden="false" outlineLevel="0" max="4" min="4" style="12" width="6.8"/>
    <col collapsed="false" customWidth="true" hidden="false" outlineLevel="0" max="5" min="5" style="12" width="6"/>
    <col collapsed="false" customWidth="true" hidden="false" outlineLevel="0" max="6" min="6" style="12" width="6.8"/>
    <col collapsed="false" customWidth="true" hidden="false" outlineLevel="0" max="7" min="7" style="12" width="5.02"/>
    <col collapsed="false" customWidth="true" hidden="false" outlineLevel="0" max="8" min="8" style="12" width="12.21"/>
    <col collapsed="false" customWidth="true" hidden="false" outlineLevel="0" max="13" min="9" style="12" width="8.67"/>
    <col collapsed="false" customWidth="true" hidden="false" outlineLevel="0" max="14" min="14" style="12" width="5.33"/>
    <col collapsed="false" customWidth="true" hidden="false" outlineLevel="0" max="15" min="15" style="12" width="11.21"/>
    <col collapsed="false" customWidth="true" hidden="false" outlineLevel="0" max="20" min="16" style="12" width="8.37"/>
    <col collapsed="false" customWidth="true" hidden="false" outlineLevel="0" max="21" min="21" style="12" width="5.51"/>
    <col collapsed="false" customWidth="true" hidden="false" outlineLevel="0" max="22" min="22" style="12" width="11.91"/>
    <col collapsed="false" customWidth="true" hidden="false" outlineLevel="0" max="27" min="23" style="12" width="9.55"/>
    <col collapsed="false" customWidth="true" hidden="false" outlineLevel="0" max="28" min="28" style="12" width="3.64"/>
    <col collapsed="false" customWidth="true" hidden="false" outlineLevel="0" max="29" min="29" style="12" width="11.91"/>
    <col collapsed="false" customWidth="true" hidden="false" outlineLevel="0" max="30" min="30" style="12" width="8.07"/>
    <col collapsed="false" customWidth="true" hidden="false" outlineLevel="0" max="31" min="31" style="12" width="6.8"/>
    <col collapsed="false" customWidth="true" hidden="false" outlineLevel="0" max="32" min="32" style="12" width="6.6"/>
    <col collapsed="false" customWidth="true" hidden="false" outlineLevel="0" max="33" min="33" style="12" width="6.99"/>
    <col collapsed="false" customWidth="true" hidden="false" outlineLevel="0" max="34" min="34" style="12" width="6.3"/>
    <col collapsed="false" customWidth="true" hidden="false" outlineLevel="0" max="35" min="35" style="12" width="3.35"/>
    <col collapsed="false" customWidth="true" hidden="false" outlineLevel="0" max="36" min="36" style="12" width="11.91"/>
    <col collapsed="false" customWidth="true" hidden="false" outlineLevel="0" max="37" min="37" style="12" width="6.6"/>
    <col collapsed="false" customWidth="true" hidden="false" outlineLevel="0" max="38" min="38" style="12" width="6.4"/>
    <col collapsed="false" customWidth="true" hidden="false" outlineLevel="0" max="39" min="39" style="12" width="6.3"/>
    <col collapsed="false" customWidth="true" hidden="false" outlineLevel="0" max="40" min="40" style="12" width="6"/>
    <col collapsed="false" customWidth="true" hidden="false" outlineLevel="0" max="41" min="41" style="12" width="7.28"/>
    <col collapsed="false" customWidth="true" hidden="false" outlineLevel="0" max="42" min="42" style="12" width="3.35"/>
    <col collapsed="false" customWidth="true" hidden="false" outlineLevel="0" max="43" min="43" style="12" width="11.91"/>
    <col collapsed="false" customWidth="true" hidden="false" outlineLevel="0" max="45" min="44" style="12" width="6.8"/>
    <col collapsed="false" customWidth="true" hidden="false" outlineLevel="0" max="46" min="46" style="12" width="5.4"/>
    <col collapsed="false" customWidth="true" hidden="false" outlineLevel="0" max="47" min="47" style="12" width="6"/>
    <col collapsed="false" customWidth="true" hidden="false" outlineLevel="0" max="49" min="48" style="12" width="5.4"/>
    <col collapsed="false" customWidth="true" hidden="false" outlineLevel="0" max="50" min="50" style="12" width="11.91"/>
    <col collapsed="false" customWidth="true" hidden="false" outlineLevel="0" max="52" min="51" style="12" width="6.8"/>
    <col collapsed="false" customWidth="true" hidden="false" outlineLevel="0" max="53" min="53" style="12" width="5.4"/>
    <col collapsed="false" customWidth="true" hidden="false" outlineLevel="0" max="54" min="54" style="12" width="6"/>
    <col collapsed="false" customWidth="true" hidden="false" outlineLevel="0" max="56" min="55" style="12" width="5.4"/>
    <col collapsed="false" customWidth="true" hidden="false" outlineLevel="0" max="57" min="57" style="0" width="11.91"/>
    <col collapsed="false" customWidth="true" hidden="false" outlineLevel="0" max="58" min="58" style="0" width="10.93"/>
    <col collapsed="false" customWidth="true" hidden="false" outlineLevel="0" max="59" min="59" style="0" width="11.32"/>
    <col collapsed="false" customWidth="true" hidden="false" outlineLevel="0" max="61" min="61" style="0" width="12.21"/>
    <col collapsed="false" customWidth="true" hidden="false" outlineLevel="0" max="62" min="62" style="0" width="9.94"/>
    <col collapsed="false" customWidth="true" hidden="false" outlineLevel="0" max="1024" min="1024" style="0" width="11.03"/>
  </cols>
  <sheetData>
    <row r="1" s="15" customFormat="true" ht="13.8" hidden="false" customHeight="false" outlineLevel="0" collapsed="false">
      <c r="A1" s="13" t="str">
        <f aca="true">INDIRECT("'" &amp;$F$1 &amp; "'!" &amp; ADDRESS(ROW(A1),COLUMN(A1)))</f>
        <v>Emilie 18.2</v>
      </c>
      <c r="B1" s="13"/>
      <c r="C1" s="13"/>
      <c r="D1" s="14"/>
      <c r="E1" s="14"/>
      <c r="F1" s="0" t="str">
        <f aca="false">checksheet!B3</f>
        <v>Emilie Peace2 18</v>
      </c>
      <c r="G1" s="0"/>
      <c r="H1" s="0"/>
      <c r="I1" s="0"/>
      <c r="J1" s="0"/>
      <c r="K1" s="0"/>
      <c r="L1" s="0"/>
      <c r="N1" s="16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</row>
    <row r="2" customFormat="false" ht="26.25" hidden="false" customHeight="true" outlineLevel="0" collapsed="false">
      <c r="A2" s="17" t="str">
        <f aca="true">INDIRECT("'" &amp;$F$1 &amp; "'!" &amp; ADDRESS(ROW(A2),COLUMN(A2)))</f>
        <v>A # Line</v>
      </c>
      <c r="B2" s="17"/>
      <c r="C2" s="17"/>
      <c r="D2" s="17"/>
      <c r="E2" s="17"/>
      <c r="F2" s="17"/>
      <c r="G2" s="0"/>
      <c r="H2" s="18" t="s">
        <v>16</v>
      </c>
      <c r="I2" s="18"/>
      <c r="J2" s="18"/>
      <c r="K2" s="18"/>
      <c r="L2" s="19"/>
      <c r="M2" s="0"/>
      <c r="N2" s="2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</row>
    <row r="3" customFormat="false" ht="13.8" hidden="false" customHeight="false" outlineLevel="0" collapsed="false">
      <c r="A3" s="21" t="str">
        <f aca="true">INDIRECT("'" &amp;$F$1 &amp; "'!" &amp; ADDRESS(ROW(A3),COLUMN(A3)))</f>
        <v>Rib # 2</v>
      </c>
      <c r="B3" s="22" t="n">
        <f aca="true">INDIRECT("'" &amp;$F$1 &amp; "'!" &amp; ADDRESS(ROW(B3),COLUMN(B3)))</f>
        <v>442.32341085</v>
      </c>
      <c r="C3" s="23" t="n">
        <f aca="true">INDIRECT("'" &amp;$F$1 &amp; "'!" &amp; ADDRESS(ROW(C3),COLUMN(C3)))</f>
        <v>1548.131937975</v>
      </c>
      <c r="D3" s="23" t="n">
        <f aca="true">INDIRECT("'" &amp;$F$1 &amp; "'!" &amp; ADDRESS(ROW(D3),COLUMN(D3)))</f>
        <v>5030.14297455</v>
      </c>
      <c r="E3" s="24"/>
      <c r="F3" s="25" t="n">
        <f aca="false">D3+C3+B3</f>
        <v>7020.598323375</v>
      </c>
      <c r="G3" s="26"/>
      <c r="H3" s="21" t="s">
        <v>17</v>
      </c>
      <c r="I3" s="27" t="s">
        <v>18</v>
      </c>
      <c r="J3" s="28" t="s">
        <v>19</v>
      </c>
      <c r="K3" s="29" t="s">
        <v>20</v>
      </c>
      <c r="L3" s="24"/>
      <c r="M3" s="30" t="s">
        <v>21</v>
      </c>
      <c r="N3" s="31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</row>
    <row r="4" customFormat="false" ht="13.8" hidden="false" customHeight="false" outlineLevel="0" collapsed="false">
      <c r="A4" s="32" t="str">
        <f aca="true">INDIRECT("'" &amp;$F$1 &amp; "'!" &amp; ADDRESS(ROW(A4),COLUMN(A4)))</f>
        <v>Rib # 3</v>
      </c>
      <c r="B4" s="22" t="n">
        <f aca="true">INDIRECT("'" &amp;$F$1 &amp; "'!" &amp; ADDRESS(ROW(B4),COLUMN(B4)))</f>
        <v>380.60386515</v>
      </c>
      <c r="C4" s="31"/>
      <c r="D4" s="31"/>
      <c r="E4" s="24"/>
      <c r="F4" s="25" t="n">
        <f aca="false">D3+C3+B4</f>
        <v>6958.878777675</v>
      </c>
      <c r="G4" s="26"/>
      <c r="H4" s="32" t="s">
        <v>22</v>
      </c>
      <c r="I4" s="27" t="s">
        <v>18</v>
      </c>
      <c r="J4" s="31"/>
      <c r="K4" s="31"/>
      <c r="L4" s="24"/>
      <c r="M4" s="33" t="s">
        <v>23</v>
      </c>
      <c r="N4" s="31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</row>
    <row r="5" customFormat="false" ht="13.8" hidden="false" customHeight="false" outlineLevel="0" collapsed="false">
      <c r="A5" s="32" t="str">
        <f aca="true">INDIRECT("'" &amp;$F$1 &amp; "'!" &amp; ADDRESS(ROW(A5),COLUMN(A5)))</f>
        <v>Rib # 6</v>
      </c>
      <c r="B5" s="22" t="n">
        <f aca="true">INDIRECT("'" &amp;$F$1 &amp; "'!" &amp; ADDRESS(ROW(B5),COLUMN(B5)))</f>
        <v>401.17704705</v>
      </c>
      <c r="C5" s="34" t="n">
        <f aca="true">INDIRECT("'" &amp;$F$1 &amp; "'!" &amp; ADDRESS(ROW(C5),COLUMN(C5)))</f>
        <v>1470.98250585</v>
      </c>
      <c r="D5" s="31"/>
      <c r="E5" s="24"/>
      <c r="F5" s="25" t="n">
        <f aca="false">D3+C5+B5</f>
        <v>6902.30252745</v>
      </c>
      <c r="G5" s="26"/>
      <c r="H5" s="32" t="s">
        <v>24</v>
      </c>
      <c r="I5" s="27" t="s">
        <v>18</v>
      </c>
      <c r="J5" s="28" t="s">
        <v>19</v>
      </c>
      <c r="K5" s="31"/>
      <c r="L5" s="24"/>
      <c r="M5" s="35" t="s">
        <v>25</v>
      </c>
      <c r="N5" s="31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</row>
    <row r="6" customFormat="false" ht="13.8" hidden="false" customHeight="false" outlineLevel="0" collapsed="false">
      <c r="A6" s="32" t="str">
        <f aca="true">INDIRECT("'" &amp;$F$1 &amp; "'!" &amp; ADDRESS(ROW(A6),COLUMN(A6)))</f>
        <v>Rib # 7</v>
      </c>
      <c r="B6" s="22" t="n">
        <f aca="true">INDIRECT("'" &amp;$F$1 &amp; "'!" &amp; ADDRESS(ROW(B6),COLUMN(B6)))</f>
        <v>421.75022895</v>
      </c>
      <c r="C6" s="36"/>
      <c r="D6" s="36"/>
      <c r="E6" s="24"/>
      <c r="F6" s="25" t="n">
        <f aca="false">D3+C5+B6</f>
        <v>6922.87570935</v>
      </c>
      <c r="G6" s="26"/>
      <c r="H6" s="32" t="s">
        <v>26</v>
      </c>
      <c r="I6" s="27" t="s">
        <v>18</v>
      </c>
      <c r="J6" s="36"/>
      <c r="K6" s="36"/>
      <c r="L6" s="24"/>
      <c r="M6" s="37" t="s">
        <v>27</v>
      </c>
      <c r="N6" s="31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</row>
    <row r="7" customFormat="false" ht="13.8" hidden="false" customHeight="false" outlineLevel="0" collapsed="false">
      <c r="A7" s="32" t="str">
        <f aca="true">INDIRECT("'" &amp;$F$1 &amp; "'!" &amp; ADDRESS(ROW(A7),COLUMN(A7)))</f>
        <v>Rib # 10</v>
      </c>
      <c r="B7" s="22" t="n">
        <f aca="true">INDIRECT("'" &amp;$F$1 &amp; "'!" &amp; ADDRESS(ROW(B7),COLUMN(B7)))</f>
        <v>421.75022895</v>
      </c>
      <c r="C7" s="23" t="n">
        <f aca="true">INDIRECT("'" &amp;$F$1 &amp; "'!" &amp; ADDRESS(ROW(C7),COLUMN(C7)))</f>
        <v>1383.546482775</v>
      </c>
      <c r="D7" s="23" t="n">
        <f aca="true">INDIRECT("'" &amp;$F$1 &amp; "'!" &amp; ADDRESS(ROW(D7),COLUMN(D7)))</f>
        <v>5014.713088125</v>
      </c>
      <c r="E7" s="24"/>
      <c r="F7" s="25" t="n">
        <f aca="false">D7+C7+B7</f>
        <v>6820.00979985</v>
      </c>
      <c r="G7" s="26"/>
      <c r="H7" s="32" t="s">
        <v>28</v>
      </c>
      <c r="I7" s="27" t="s">
        <v>18</v>
      </c>
      <c r="J7" s="27" t="s">
        <v>29</v>
      </c>
      <c r="K7" s="29" t="s">
        <v>30</v>
      </c>
      <c r="L7" s="24"/>
      <c r="M7" s="38" t="s">
        <v>31</v>
      </c>
      <c r="N7" s="31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</row>
    <row r="8" customFormat="false" ht="13.8" hidden="false" customHeight="false" outlineLevel="0" collapsed="false">
      <c r="A8" s="32" t="str">
        <f aca="true">INDIRECT("'" &amp;$F$1 &amp; "'!" &amp; ADDRESS(ROW(A8),COLUMN(A8)))</f>
        <v>Rib # 11</v>
      </c>
      <c r="B8" s="22" t="n">
        <f aca="true">INDIRECT("'" &amp;$F$1 &amp; "'!" &amp; ADDRESS(ROW(B8),COLUMN(B8)))</f>
        <v>349.7440923</v>
      </c>
      <c r="C8" s="31"/>
      <c r="D8" s="31"/>
      <c r="E8" s="24"/>
      <c r="F8" s="25" t="n">
        <f aca="false">D7+C7+B8</f>
        <v>6748.0036632</v>
      </c>
      <c r="G8" s="26"/>
      <c r="H8" s="32" t="s">
        <v>32</v>
      </c>
      <c r="I8" s="27" t="s">
        <v>18</v>
      </c>
      <c r="J8" s="31"/>
      <c r="K8" s="31"/>
      <c r="L8" s="24"/>
      <c r="M8" s="0"/>
      <c r="N8" s="31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</row>
    <row r="9" customFormat="false" ht="13.8" hidden="false" customHeight="false" outlineLevel="0" collapsed="false">
      <c r="A9" s="32" t="str">
        <f aca="true">INDIRECT("'" &amp;$F$1 &amp; "'!" &amp; ADDRESS(ROW(A9),COLUMN(A9)))</f>
        <v>Rib # 14</v>
      </c>
      <c r="B9" s="22" t="n">
        <f aca="true">INDIRECT("'" &amp;$F$1 &amp; "'!" &amp; ADDRESS(ROW(B9),COLUMN(B9)))</f>
        <v>380.60386515</v>
      </c>
      <c r="C9" s="34" t="n">
        <f aca="true">INDIRECT("'" &amp;$F$1 &amp; "'!" &amp; ADDRESS(ROW(C9),COLUMN(C9)))</f>
        <v>1260.107391375</v>
      </c>
      <c r="D9" s="31"/>
      <c r="E9" s="24"/>
      <c r="F9" s="25" t="n">
        <f aca="false">D7+C9+B9</f>
        <v>6655.42434465</v>
      </c>
      <c r="G9" s="26"/>
      <c r="H9" s="32" t="s">
        <v>33</v>
      </c>
      <c r="I9" s="27" t="s">
        <v>18</v>
      </c>
      <c r="J9" s="27" t="s">
        <v>29</v>
      </c>
      <c r="K9" s="31"/>
      <c r="L9" s="24"/>
      <c r="M9" s="0"/>
      <c r="N9" s="31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</row>
    <row r="10" customFormat="false" ht="13.8" hidden="false" customHeight="false" outlineLevel="0" collapsed="false">
      <c r="A10" s="32" t="str">
        <f aca="true">INDIRECT("'" &amp;$F$1 &amp; "'!" &amp; ADDRESS(ROW(A10),COLUMN(A10)))</f>
        <v>Rib # 15</v>
      </c>
      <c r="B10" s="22" t="n">
        <f aca="true">INDIRECT("'" &amp;$F$1 &amp; "'!" &amp; ADDRESS(ROW(B10),COLUMN(B10)))</f>
        <v>390.8904561</v>
      </c>
      <c r="C10" s="31"/>
      <c r="D10" s="20"/>
      <c r="E10" s="24"/>
      <c r="F10" s="25" t="n">
        <f aca="false">D7+C9+B10</f>
        <v>6665.7109356</v>
      </c>
      <c r="G10" s="26"/>
      <c r="H10" s="32" t="s">
        <v>34</v>
      </c>
      <c r="I10" s="27" t="s">
        <v>18</v>
      </c>
      <c r="J10" s="31"/>
      <c r="K10" s="20"/>
      <c r="L10" s="24"/>
      <c r="M10" s="0"/>
      <c r="N10" s="31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</row>
    <row r="11" customFormat="false" ht="13.8" hidden="false" customHeight="false" outlineLevel="0" collapsed="false">
      <c r="A11" s="32" t="str">
        <f aca="true">INDIRECT("'" &amp;$F$1 &amp; "'!" &amp; ADDRESS(ROW(A11),COLUMN(A11)))</f>
        <v>Rib # 18</v>
      </c>
      <c r="B11" s="39" t="n">
        <f aca="true">INDIRECT("'" &amp;$F$1 &amp; "'!" &amp; ADDRESS(ROW(B11),COLUMN(B11)))</f>
        <v>375.460569675</v>
      </c>
      <c r="C11" s="34" t="n">
        <f aca="true">INDIRECT("'" &amp;$F$1 &amp; "'!" &amp; ADDRESS(ROW(C11),COLUMN(C11)))</f>
        <v>941.223071925</v>
      </c>
      <c r="D11" s="34" t="n">
        <f aca="true">INDIRECT("'" &amp;$F$1 &amp; "'!" &amp; ADDRESS(ROW(D11),COLUMN(D11)))</f>
        <v>5194.72842975</v>
      </c>
      <c r="E11" s="24"/>
      <c r="F11" s="25" t="n">
        <f aca="false">D11+C11+B11</f>
        <v>6511.41207135</v>
      </c>
      <c r="G11" s="26"/>
      <c r="H11" s="32" t="s">
        <v>35</v>
      </c>
      <c r="I11" s="27" t="s">
        <v>36</v>
      </c>
      <c r="J11" s="27" t="s">
        <v>37</v>
      </c>
      <c r="K11" s="29" t="s">
        <v>38</v>
      </c>
      <c r="L11" s="24"/>
      <c r="M11" s="0"/>
      <c r="N11" s="31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</row>
    <row r="12" customFormat="false" ht="13.8" hidden="false" customHeight="false" outlineLevel="0" collapsed="false">
      <c r="A12" s="32" t="str">
        <f aca="true">INDIRECT("'" &amp;$F$1 &amp; "'!" &amp; ADDRESS(ROW(A12),COLUMN(A12)))</f>
        <v>Rib # 19</v>
      </c>
      <c r="B12" s="39" t="n">
        <f aca="true">INDIRECT("'" &amp;$F$1 &amp; "'!" &amp; ADDRESS(ROW(B12),COLUMN(B12)))</f>
        <v>308.5977285</v>
      </c>
      <c r="C12" s="40"/>
      <c r="D12" s="20"/>
      <c r="E12" s="24"/>
      <c r="F12" s="25" t="n">
        <f aca="false">D11+C11+B12</f>
        <v>6444.549230175</v>
      </c>
      <c r="G12" s="26"/>
      <c r="H12" s="32" t="s">
        <v>39</v>
      </c>
      <c r="I12" s="27" t="s">
        <v>36</v>
      </c>
      <c r="J12" s="40"/>
      <c r="K12" s="20"/>
      <c r="L12" s="24"/>
      <c r="M12" s="0"/>
      <c r="N12" s="31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</row>
    <row r="13" customFormat="false" ht="13.8" hidden="false" customHeight="false" outlineLevel="0" collapsed="false">
      <c r="A13" s="32" t="str">
        <f aca="true">INDIRECT("'" &amp;$F$1 &amp; "'!" &amp; ADDRESS(ROW(A13),COLUMN(A13)))</f>
        <v>Rib # 21</v>
      </c>
      <c r="B13" s="39" t="n">
        <f aca="true">INDIRECT("'" &amp;$F$1 &amp; "'!" &amp; ADDRESS(ROW(B13),COLUMN(B13)))</f>
        <v>329.1709104</v>
      </c>
      <c r="C13" s="34" t="n">
        <f aca="true">INDIRECT("'" &amp;$F$1 &amp; "'!" &amp; ADDRESS(ROW(C13),COLUMN(C13)))</f>
        <v>843.5004579</v>
      </c>
      <c r="D13" s="20"/>
      <c r="E13" s="24"/>
      <c r="F13" s="25" t="n">
        <f aca="false">D11+C13+B13</f>
        <v>6367.39979805</v>
      </c>
      <c r="G13" s="26"/>
      <c r="H13" s="32" t="s">
        <v>40</v>
      </c>
      <c r="I13" s="27" t="s">
        <v>36</v>
      </c>
      <c r="J13" s="27" t="s">
        <v>37</v>
      </c>
      <c r="K13" s="20" t="s">
        <v>41</v>
      </c>
      <c r="L13" s="24"/>
      <c r="M13" s="0"/>
      <c r="N13" s="31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</row>
    <row r="14" customFormat="false" ht="13.8" hidden="false" customHeight="false" outlineLevel="0" collapsed="false">
      <c r="A14" s="32" t="str">
        <f aca="true">INDIRECT("'" &amp;$F$1 &amp; "'!" &amp; ADDRESS(ROW(A14),COLUMN(A14)))</f>
        <v>Rib # 22</v>
      </c>
      <c r="B14" s="39" t="n">
        <f aca="true">INDIRECT("'" &amp;$F$1 &amp; "'!" &amp; ADDRESS(ROW(B14),COLUMN(B14)))</f>
        <v>318.88431945</v>
      </c>
      <c r="C14" s="31"/>
      <c r="D14" s="31"/>
      <c r="E14" s="24"/>
      <c r="F14" s="25" t="n">
        <f aca="false">D11+C13+B14</f>
        <v>6357.1132071</v>
      </c>
      <c r="G14" s="26"/>
      <c r="H14" s="32" t="s">
        <v>42</v>
      </c>
      <c r="I14" s="27" t="s">
        <v>36</v>
      </c>
      <c r="J14" s="31"/>
      <c r="K14" s="41"/>
      <c r="L14" s="24"/>
      <c r="M14" s="0"/>
      <c r="N14" s="31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</row>
    <row r="15" customFormat="false" ht="13.8" hidden="false" customHeight="false" outlineLevel="0" collapsed="false">
      <c r="A15" s="32" t="str">
        <f aca="true">INDIRECT("'" &amp;$F$1 &amp; "'!" &amp; ADDRESS(ROW(A15),COLUMN(A15)))</f>
        <v>Rib # 24</v>
      </c>
      <c r="B15" s="39" t="n">
        <f aca="true">INDIRECT("'" &amp;$F$1 &amp; "'!" &amp; ADDRESS(ROW(B15),COLUMN(B15)))</f>
        <v>1049.2322769</v>
      </c>
      <c r="C15" s="31"/>
      <c r="D15" s="20"/>
      <c r="E15" s="24"/>
      <c r="F15" s="25" t="n">
        <f aca="false">B15+D31</f>
        <v>6141.09479715</v>
      </c>
      <c r="G15" s="26"/>
      <c r="H15" s="32" t="s">
        <v>43</v>
      </c>
      <c r="I15" s="27" t="s">
        <v>36</v>
      </c>
      <c r="J15" s="31"/>
      <c r="K15" s="20"/>
      <c r="L15" s="24"/>
      <c r="M15" s="0"/>
      <c r="N15" s="31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</row>
    <row r="16" customFormat="false" ht="13.8" hidden="false" customHeight="false" outlineLevel="0" collapsed="false">
      <c r="A16" s="32" t="str">
        <f aca="true">INDIRECT("'" &amp;$F$1 &amp; "'!" &amp; ADDRESS(ROW(A16),COLUMN(A16)))</f>
        <v>Rib # 26</v>
      </c>
      <c r="B16" s="42" t="n">
        <f aca="true">INDIRECT("'" &amp;$F$1 &amp; "'!" &amp; ADDRESS(ROW(B16),COLUMN(B16)))</f>
        <v>884.6468217</v>
      </c>
      <c r="C16" s="31"/>
      <c r="D16" s="20"/>
      <c r="E16" s="24"/>
      <c r="F16" s="25" t="n">
        <f aca="false">B16+D31</f>
        <v>5976.50934195</v>
      </c>
      <c r="G16" s="26"/>
      <c r="H16" s="32" t="s">
        <v>44</v>
      </c>
      <c r="I16" s="27" t="s">
        <v>36</v>
      </c>
      <c r="J16" s="31"/>
      <c r="K16" s="20"/>
      <c r="L16" s="24"/>
      <c r="M16" s="0"/>
      <c r="N16" s="31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</row>
    <row r="17" customFormat="false" ht="15.75" hidden="false" customHeight="true" outlineLevel="0" collapsed="false">
      <c r="A17" s="17" t="str">
        <f aca="true">INDIRECT("'" &amp;$F$1 &amp; "'!" &amp; ADDRESS(ROW(A17),COLUMN(A17)))</f>
        <v>B # Line</v>
      </c>
      <c r="B17" s="17"/>
      <c r="C17" s="17"/>
      <c r="D17" s="17"/>
      <c r="E17" s="17"/>
      <c r="F17" s="17"/>
      <c r="G17" s="20"/>
      <c r="H17" s="18" t="s">
        <v>45</v>
      </c>
      <c r="I17" s="18"/>
      <c r="J17" s="18"/>
      <c r="K17" s="18"/>
      <c r="L17" s="18"/>
      <c r="M17" s="0"/>
      <c r="N17" s="2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</row>
    <row r="18" customFormat="false" ht="13.8" hidden="false" customHeight="false" outlineLevel="0" collapsed="false">
      <c r="A18" s="21" t="str">
        <f aca="true">INDIRECT("'" &amp;$F$1 &amp; "'!" &amp; ADDRESS(ROW(A18),COLUMN(A18)))</f>
        <v>Rib # 2</v>
      </c>
      <c r="B18" s="22" t="n">
        <f aca="true">INDIRECT("'" &amp;$F$1 &amp; "'!" &amp; ADDRESS(ROW(B18),COLUMN(B18)))</f>
        <v>442.32341085</v>
      </c>
      <c r="C18" s="23" t="n">
        <f aca="true">INDIRECT("'" &amp;$F$1 &amp; "'!" &amp; ADDRESS(ROW(C18),COLUMN(C18)))</f>
        <v>1548.131937975</v>
      </c>
      <c r="D18" s="23" t="n">
        <f aca="true">INDIRECT("'" &amp;$F$1 &amp; "'!" &amp; ADDRESS(ROW(D18),COLUMN(D18)))</f>
        <v>4952.993542425</v>
      </c>
      <c r="E18" s="24"/>
      <c r="F18" s="25" t="n">
        <f aca="false">D18+C18+B18</f>
        <v>6943.44889125</v>
      </c>
      <c r="G18" s="26"/>
      <c r="H18" s="21" t="s">
        <v>17</v>
      </c>
      <c r="I18" s="27" t="s">
        <v>18</v>
      </c>
      <c r="J18" s="28" t="s">
        <v>19</v>
      </c>
      <c r="K18" s="43" t="s">
        <v>20</v>
      </c>
      <c r="L18" s="24"/>
      <c r="M18" s="0"/>
      <c r="N18" s="31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</row>
    <row r="19" customFormat="false" ht="13.8" hidden="false" customHeight="false" outlineLevel="0" collapsed="false">
      <c r="A19" s="32" t="str">
        <f aca="true">INDIRECT("'" &amp;$F$1 &amp; "'!" &amp; ADDRESS(ROW(A19),COLUMN(A19)))</f>
        <v>Rib # 3</v>
      </c>
      <c r="B19" s="22" t="n">
        <f aca="true">INDIRECT("'" &amp;$F$1 &amp; "'!" &amp; ADDRESS(ROW(B19),COLUMN(B19)))</f>
        <v>380.60386515</v>
      </c>
      <c r="C19" s="31"/>
      <c r="D19" s="31"/>
      <c r="E19" s="24"/>
      <c r="F19" s="25" t="n">
        <f aca="false">D18+C18+B19</f>
        <v>6881.72934555</v>
      </c>
      <c r="G19" s="26"/>
      <c r="H19" s="32" t="s">
        <v>22</v>
      </c>
      <c r="I19" s="27" t="s">
        <v>18</v>
      </c>
      <c r="J19" s="31"/>
      <c r="K19" s="31"/>
      <c r="L19" s="24"/>
      <c r="M19" s="0"/>
      <c r="N19" s="31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</row>
    <row r="20" customFormat="false" ht="13.8" hidden="false" customHeight="false" outlineLevel="0" collapsed="false">
      <c r="A20" s="32" t="str">
        <f aca="true">INDIRECT("'" &amp;$F$1 &amp; "'!" &amp; ADDRESS(ROW(A20),COLUMN(A20)))</f>
        <v>Rib # 6</v>
      </c>
      <c r="B20" s="22" t="n">
        <f aca="true">INDIRECT("'" &amp;$F$1 &amp; "'!" &amp; ADDRESS(ROW(B20),COLUMN(B20)))</f>
        <v>401.17704705</v>
      </c>
      <c r="C20" s="34" t="n">
        <f aca="true">INDIRECT("'" &amp;$F$1 &amp; "'!" &amp; ADDRESS(ROW(C20),COLUMN(C20)))</f>
        <v>1470.98250585</v>
      </c>
      <c r="D20" s="31"/>
      <c r="E20" s="24"/>
      <c r="F20" s="25" t="n">
        <f aca="false">D18+C20+B20</f>
        <v>6825.153095325</v>
      </c>
      <c r="G20" s="26"/>
      <c r="H20" s="32" t="s">
        <v>24</v>
      </c>
      <c r="I20" s="27" t="s">
        <v>18</v>
      </c>
      <c r="J20" s="28" t="s">
        <v>19</v>
      </c>
      <c r="K20" s="31"/>
      <c r="L20" s="24"/>
      <c r="M20" s="0"/>
      <c r="N20" s="31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</row>
    <row r="21" customFormat="false" ht="13.8" hidden="false" customHeight="false" outlineLevel="0" collapsed="false">
      <c r="A21" s="32" t="str">
        <f aca="true">INDIRECT("'" &amp;$F$1 &amp; "'!" &amp; ADDRESS(ROW(A21),COLUMN(A21)))</f>
        <v>Rib # 7</v>
      </c>
      <c r="B21" s="22" t="n">
        <f aca="true">INDIRECT("'" &amp;$F$1 &amp; "'!" &amp; ADDRESS(ROW(B21),COLUMN(B21)))</f>
        <v>421.75022895</v>
      </c>
      <c r="C21" s="36"/>
      <c r="D21" s="36"/>
      <c r="E21" s="24"/>
      <c r="F21" s="25" t="n">
        <f aca="false">D18+C20+B21</f>
        <v>6845.726277225</v>
      </c>
      <c r="G21" s="26"/>
      <c r="H21" s="32" t="s">
        <v>26</v>
      </c>
      <c r="I21" s="27" t="s">
        <v>18</v>
      </c>
      <c r="J21" s="36"/>
      <c r="K21" s="36"/>
      <c r="L21" s="24"/>
      <c r="M21" s="0"/>
      <c r="N21" s="31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</row>
    <row r="22" customFormat="false" ht="13.8" hidden="false" customHeight="false" outlineLevel="0" collapsed="false">
      <c r="A22" s="32" t="str">
        <f aca="true">INDIRECT("'" &amp;$F$1 &amp; "'!" &amp; ADDRESS(ROW(A22),COLUMN(A22)))</f>
        <v>Rib # 10</v>
      </c>
      <c r="B22" s="22" t="n">
        <f aca="true">INDIRECT("'" &amp;$F$1 &amp; "'!" &amp; ADDRESS(ROW(B22),COLUMN(B22)))</f>
        <v>421.75022895</v>
      </c>
      <c r="C22" s="23" t="n">
        <f aca="true">INDIRECT("'" &amp;$F$1 &amp; "'!" &amp; ADDRESS(ROW(C22),COLUMN(C22)))</f>
        <v>1378.4031873</v>
      </c>
      <c r="D22" s="23" t="n">
        <f aca="true">INDIRECT("'" &amp;$F$1 &amp; "'!" &amp; ADDRESS(ROW(D22),COLUMN(D22)))</f>
        <v>4947.85024695</v>
      </c>
      <c r="E22" s="24"/>
      <c r="F22" s="25" t="n">
        <f aca="false">D22+C22+B22</f>
        <v>6748.0036632</v>
      </c>
      <c r="G22" s="26"/>
      <c r="H22" s="32" t="s">
        <v>28</v>
      </c>
      <c r="I22" s="27" t="s">
        <v>18</v>
      </c>
      <c r="J22" s="27" t="s">
        <v>29</v>
      </c>
      <c r="K22" s="43" t="s">
        <v>30</v>
      </c>
      <c r="L22" s="24"/>
      <c r="M22" s="0"/>
      <c r="N22" s="31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</row>
    <row r="23" customFormat="false" ht="13.8" hidden="false" customHeight="false" outlineLevel="0" collapsed="false">
      <c r="A23" s="32" t="str">
        <f aca="true">INDIRECT("'" &amp;$F$1 &amp; "'!" &amp; ADDRESS(ROW(A23),COLUMN(A23)))</f>
        <v>Rib # 11</v>
      </c>
      <c r="B23" s="22" t="n">
        <f aca="true">INDIRECT("'" &amp;$F$1 &amp; "'!" &amp; ADDRESS(ROW(B23),COLUMN(B23)))</f>
        <v>349.7440923</v>
      </c>
      <c r="C23" s="31"/>
      <c r="D23" s="31"/>
      <c r="E23" s="24"/>
      <c r="F23" s="25" t="n">
        <f aca="false">D22+C22+B23</f>
        <v>6675.99752655</v>
      </c>
      <c r="G23" s="26"/>
      <c r="H23" s="32" t="s">
        <v>32</v>
      </c>
      <c r="I23" s="27" t="s">
        <v>18</v>
      </c>
      <c r="J23" s="31"/>
      <c r="K23" s="31"/>
      <c r="L23" s="24"/>
      <c r="M23" s="0"/>
      <c r="N23" s="31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</row>
    <row r="24" customFormat="false" ht="13.8" hidden="false" customHeight="false" outlineLevel="0" collapsed="false">
      <c r="A24" s="32" t="str">
        <f aca="true">INDIRECT("'" &amp;$F$1 &amp; "'!" &amp; ADDRESS(ROW(A24),COLUMN(A24)))</f>
        <v>Rib # 14</v>
      </c>
      <c r="B24" s="22" t="n">
        <f aca="true">INDIRECT("'" &amp;$F$1 &amp; "'!" &amp; ADDRESS(ROW(B24),COLUMN(B24)))</f>
        <v>380.60386515</v>
      </c>
      <c r="C24" s="34" t="n">
        <f aca="true">INDIRECT("'" &amp;$F$1 &amp; "'!" &amp; ADDRESS(ROW(C24),COLUMN(C24)))</f>
        <v>1265.25068685</v>
      </c>
      <c r="D24" s="31"/>
      <c r="E24" s="24"/>
      <c r="F24" s="25" t="n">
        <f aca="false">D22+C24+B24</f>
        <v>6593.70479895</v>
      </c>
      <c r="G24" s="26"/>
      <c r="H24" s="32" t="s">
        <v>33</v>
      </c>
      <c r="I24" s="27" t="s">
        <v>18</v>
      </c>
      <c r="J24" s="27" t="s">
        <v>29</v>
      </c>
      <c r="K24" s="31"/>
      <c r="L24" s="24"/>
      <c r="M24" s="0"/>
      <c r="N24" s="31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</row>
    <row r="25" customFormat="false" ht="13.8" hidden="false" customHeight="false" outlineLevel="0" collapsed="false">
      <c r="A25" s="32" t="str">
        <f aca="true">INDIRECT("'" &amp;$F$1 &amp; "'!" &amp; ADDRESS(ROW(A25),COLUMN(A25)))</f>
        <v>Rib # 15</v>
      </c>
      <c r="B25" s="22" t="n">
        <f aca="true">INDIRECT("'" &amp;$F$1 &amp; "'!" &amp; ADDRESS(ROW(B25),COLUMN(B25)))</f>
        <v>390.8904561</v>
      </c>
      <c r="C25" s="31"/>
      <c r="D25" s="20"/>
      <c r="E25" s="24"/>
      <c r="F25" s="25" t="n">
        <f aca="false">D22+C24+B25</f>
        <v>6603.9913899</v>
      </c>
      <c r="G25" s="26"/>
      <c r="H25" s="32" t="s">
        <v>34</v>
      </c>
      <c r="I25" s="27" t="s">
        <v>18</v>
      </c>
      <c r="J25" s="31"/>
      <c r="K25" s="20"/>
      <c r="L25" s="24"/>
      <c r="M25" s="0"/>
      <c r="N25" s="31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</row>
    <row r="26" customFormat="false" ht="13.8" hidden="false" customHeight="false" outlineLevel="0" collapsed="false">
      <c r="A26" s="32" t="str">
        <f aca="true">INDIRECT("'" &amp;$F$1 &amp; "'!" &amp; ADDRESS(ROW(A26),COLUMN(A26)))</f>
        <v>Rib # 18</v>
      </c>
      <c r="B26" s="39" t="n">
        <f aca="true">INDIRECT("'" &amp;$F$1 &amp; "'!" &amp; ADDRESS(ROW(B26),COLUMN(B26)))</f>
        <v>375.460569675</v>
      </c>
      <c r="C26" s="34" t="n">
        <f aca="true">INDIRECT("'" &amp;$F$1 &amp; "'!" &amp; ADDRESS(ROW(C26),COLUMN(C26)))</f>
        <v>920.649890025</v>
      </c>
      <c r="D26" s="34" t="n">
        <f aca="true">INDIRECT("'" &amp;$F$1 &amp; "'!" &amp; ADDRESS(ROW(D26),COLUMN(D26)))</f>
        <v>5163.8686569</v>
      </c>
      <c r="E26" s="24"/>
      <c r="F26" s="25" t="n">
        <f aca="false">D26+C26+B26</f>
        <v>6459.9791166</v>
      </c>
      <c r="G26" s="26"/>
      <c r="H26" s="32" t="s">
        <v>35</v>
      </c>
      <c r="I26" s="27" t="s">
        <v>36</v>
      </c>
      <c r="J26" s="27" t="s">
        <v>37</v>
      </c>
      <c r="K26" s="43" t="s">
        <v>38</v>
      </c>
      <c r="L26" s="24"/>
      <c r="M26" s="0"/>
      <c r="N26" s="31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</row>
    <row r="27" customFormat="false" ht="13.8" hidden="false" customHeight="false" outlineLevel="0" collapsed="false">
      <c r="A27" s="32" t="str">
        <f aca="true">INDIRECT("'" &amp;$F$1 &amp; "'!" &amp; ADDRESS(ROW(A27),COLUMN(A27)))</f>
        <v>Rib # 19</v>
      </c>
      <c r="B27" s="39" t="n">
        <f aca="true">INDIRECT("'" &amp;$F$1 &amp; "'!" &amp; ADDRESS(ROW(B27),COLUMN(B27)))</f>
        <v>308.5977285</v>
      </c>
      <c r="C27" s="40"/>
      <c r="D27" s="20"/>
      <c r="E27" s="24"/>
      <c r="F27" s="25" t="n">
        <f aca="false">D26+C26+B27</f>
        <v>6393.116275425</v>
      </c>
      <c r="G27" s="26"/>
      <c r="H27" s="32" t="s">
        <v>39</v>
      </c>
      <c r="I27" s="27" t="s">
        <v>36</v>
      </c>
      <c r="J27" s="40"/>
      <c r="K27" s="20"/>
      <c r="L27" s="24"/>
      <c r="M27" s="0"/>
      <c r="N27" s="31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</row>
    <row r="28" customFormat="false" ht="13.8" hidden="false" customHeight="false" outlineLevel="0" collapsed="false">
      <c r="A28" s="32" t="str">
        <f aca="true">INDIRECT("'" &amp;$F$1 &amp; "'!" &amp; ADDRESS(ROW(A28),COLUMN(A28)))</f>
        <v>Rib # 21</v>
      </c>
      <c r="B28" s="39" t="n">
        <f aca="true">INDIRECT("'" &amp;$F$1 &amp; "'!" &amp; ADDRESS(ROW(B28),COLUMN(B28)))</f>
        <v>329.1709104</v>
      </c>
      <c r="C28" s="34" t="n">
        <f aca="true">INDIRECT("'" &amp;$F$1 &amp; "'!" &amp; ADDRESS(ROW(C28),COLUMN(C28)))</f>
        <v>838.357162425</v>
      </c>
      <c r="D28" s="20"/>
      <c r="E28" s="24"/>
      <c r="F28" s="25" t="n">
        <f aca="false">D26+C28+B28</f>
        <v>6331.396729725</v>
      </c>
      <c r="G28" s="26"/>
      <c r="H28" s="32" t="s">
        <v>40</v>
      </c>
      <c r="I28" s="27" t="s">
        <v>36</v>
      </c>
      <c r="J28" s="27" t="s">
        <v>37</v>
      </c>
      <c r="K28" s="20"/>
      <c r="L28" s="24"/>
      <c r="M28" s="0"/>
      <c r="N28" s="31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</row>
    <row r="29" customFormat="false" ht="13.8" hidden="false" customHeight="false" outlineLevel="0" collapsed="false">
      <c r="A29" s="32" t="str">
        <f aca="true">INDIRECT("'" &amp;$F$1 &amp; "'!" &amp; ADDRESS(ROW(A29),COLUMN(A29)))</f>
        <v>Rib # 22</v>
      </c>
      <c r="B29" s="39" t="n">
        <f aca="true">INDIRECT("'" &amp;$F$1 &amp; "'!" &amp; ADDRESS(ROW(B29),COLUMN(B29)))</f>
        <v>318.88431945</v>
      </c>
      <c r="C29" s="31"/>
      <c r="D29" s="31"/>
      <c r="E29" s="24"/>
      <c r="F29" s="25" t="n">
        <f aca="false">D26+C28+B29</f>
        <v>6321.110138775</v>
      </c>
      <c r="G29" s="26"/>
      <c r="H29" s="32" t="s">
        <v>42</v>
      </c>
      <c r="I29" s="27" t="s">
        <v>36</v>
      </c>
      <c r="J29" s="31"/>
      <c r="K29" s="31"/>
      <c r="L29" s="24"/>
      <c r="M29" s="0"/>
      <c r="N29" s="31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</row>
    <row r="30" customFormat="false" ht="13.8" hidden="false" customHeight="false" outlineLevel="0" collapsed="false">
      <c r="A30" s="32" t="str">
        <f aca="true">INDIRECT("'" &amp;$F$1 &amp; "'!" &amp; ADDRESS(ROW(A30),COLUMN(A30)))</f>
        <v>Rib # 24</v>
      </c>
      <c r="B30" s="39" t="n">
        <f aca="true">INDIRECT("'" &amp;$F$1 &amp; "'!" &amp; ADDRESS(ROW(B30),COLUMN(B30)))</f>
        <v>1018.37250405</v>
      </c>
      <c r="C30" s="31"/>
      <c r="D30" s="20"/>
      <c r="E30" s="24"/>
      <c r="F30" s="25" t="n">
        <f aca="false">B30+D31</f>
        <v>6110.2350243</v>
      </c>
      <c r="G30" s="26"/>
      <c r="H30" s="32" t="s">
        <v>43</v>
      </c>
      <c r="I30" s="27" t="s">
        <v>36</v>
      </c>
      <c r="J30" s="31"/>
      <c r="K30" s="20"/>
      <c r="L30" s="24"/>
      <c r="M30" s="0"/>
      <c r="N30" s="31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</row>
    <row r="31" customFormat="false" ht="13.8" hidden="false" customHeight="false" outlineLevel="0" collapsed="false">
      <c r="A31" s="32" t="str">
        <f aca="true">INDIRECT("'" &amp;$F$1 &amp; "'!" &amp; ADDRESS(ROW(A31),COLUMN(A31)))</f>
        <v>Rib # 26</v>
      </c>
      <c r="B31" s="42" t="n">
        <f aca="true">INDIRECT("'" &amp;$F$1 &amp; "'!" &amp; ADDRESS(ROW(B31),COLUMN(B31)))</f>
        <v>894.93341265</v>
      </c>
      <c r="C31" s="44"/>
      <c r="D31" s="34" t="n">
        <f aca="true">INDIRECT("'" &amp;$F$1 &amp; "'!" &amp; ADDRESS(ROW(D31),COLUMN(D31)))</f>
        <v>5091.86252025</v>
      </c>
      <c r="E31" s="24"/>
      <c r="F31" s="25" t="n">
        <f aca="false">B31+D31</f>
        <v>5986.7959329</v>
      </c>
      <c r="G31" s="26"/>
      <c r="H31" s="32" t="s">
        <v>44</v>
      </c>
      <c r="I31" s="27" t="s">
        <v>36</v>
      </c>
      <c r="J31" s="44"/>
      <c r="K31" s="45" t="s">
        <v>46</v>
      </c>
      <c r="L31" s="24"/>
      <c r="M31" s="0"/>
      <c r="N31" s="31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</row>
    <row r="32" customFormat="false" ht="15.75" hidden="false" customHeight="true" outlineLevel="0" collapsed="false">
      <c r="A32" s="17" t="str">
        <f aca="true">INDIRECT("'" &amp;$F$1 &amp; "'!" &amp; ADDRESS(ROW(A32),COLUMN(A32)))</f>
        <v>C # Line</v>
      </c>
      <c r="B32" s="17"/>
      <c r="C32" s="17"/>
      <c r="D32" s="17"/>
      <c r="E32" s="17"/>
      <c r="F32" s="17"/>
      <c r="G32" s="20"/>
      <c r="H32" s="18" t="s">
        <v>47</v>
      </c>
      <c r="I32" s="18"/>
      <c r="J32" s="18"/>
      <c r="K32" s="18"/>
      <c r="L32" s="18"/>
      <c r="M32" s="0"/>
      <c r="N32" s="2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</row>
    <row r="33" customFormat="false" ht="13.8" hidden="false" customHeight="false" outlineLevel="0" collapsed="false">
      <c r="A33" s="21" t="str">
        <f aca="true">INDIRECT("'" &amp;$F$1 &amp; "'!" &amp; ADDRESS(ROW(A33),COLUMN(A33)))</f>
        <v>Rib # 2</v>
      </c>
      <c r="B33" s="22" t="n">
        <f aca="true">INDIRECT("'" &amp;$F$1 &amp; "'!" &amp; ADDRESS(ROW(B33),COLUMN(B33)))</f>
        <v>442.32341085</v>
      </c>
      <c r="C33" s="23" t="n">
        <f aca="true">INDIRECT("'" &amp;$F$1 &amp; "'!" &amp; ADDRESS(ROW(C33),COLUMN(C33)))</f>
        <v>1548.131937975</v>
      </c>
      <c r="D33" s="23" t="n">
        <f aca="true">INDIRECT("'" &amp;$F$1 &amp; "'!" &amp; ADDRESS(ROW(D33),COLUMN(D33)))</f>
        <v>4988.99661075</v>
      </c>
      <c r="E33" s="24" t="n">
        <f aca="true">INDIRECT("'" &amp;$F$1 &amp; "'!" &amp; ADDRESS(ROW(E33),COLUMN(E33)))</f>
        <v>-10</v>
      </c>
      <c r="F33" s="25" t="n">
        <f aca="false">D33+C33+B33+E33</f>
        <v>6969.451959575</v>
      </c>
      <c r="G33" s="26"/>
      <c r="H33" s="21" t="s">
        <v>17</v>
      </c>
      <c r="I33" s="27" t="s">
        <v>18</v>
      </c>
      <c r="J33" s="27" t="s">
        <v>29</v>
      </c>
      <c r="K33" s="43" t="s">
        <v>30</v>
      </c>
      <c r="L33" s="24"/>
      <c r="M33" s="0"/>
      <c r="N33" s="31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</row>
    <row r="34" customFormat="false" ht="13.8" hidden="false" customHeight="false" outlineLevel="0" collapsed="false">
      <c r="A34" s="32" t="str">
        <f aca="true">INDIRECT("'" &amp;$F$1 &amp; "'!" &amp; ADDRESS(ROW(A34),COLUMN(A34)))</f>
        <v>Rib # 3</v>
      </c>
      <c r="B34" s="22" t="n">
        <f aca="true">INDIRECT("'" &amp;$F$1 &amp; "'!" &amp; ADDRESS(ROW(B34),COLUMN(B34)))</f>
        <v>380.60386515</v>
      </c>
      <c r="C34" s="31"/>
      <c r="D34" s="31"/>
      <c r="E34" s="24"/>
      <c r="F34" s="25" t="n">
        <f aca="false">D33+C33+B34+E33</f>
        <v>6907.732413875</v>
      </c>
      <c r="G34" s="26"/>
      <c r="H34" s="32" t="s">
        <v>22</v>
      </c>
      <c r="I34" s="27" t="s">
        <v>18</v>
      </c>
      <c r="J34" s="31"/>
      <c r="K34" s="31"/>
      <c r="L34" s="24"/>
      <c r="M34" s="0"/>
      <c r="N34" s="31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</row>
    <row r="35" customFormat="false" ht="13.8" hidden="false" customHeight="false" outlineLevel="0" collapsed="false">
      <c r="A35" s="32" t="str">
        <f aca="true">INDIRECT("'" &amp;$F$1 &amp; "'!" &amp; ADDRESS(ROW(A35),COLUMN(A35)))</f>
        <v>Rib # 6</v>
      </c>
      <c r="B35" s="22" t="n">
        <f aca="true">INDIRECT("'" &amp;$F$1 &amp; "'!" &amp; ADDRESS(ROW(B35),COLUMN(B35)))</f>
        <v>401.17704705</v>
      </c>
      <c r="C35" s="34" t="n">
        <f aca="true">INDIRECT("'" &amp;$F$1 &amp; "'!" &amp; ADDRESS(ROW(C35),COLUMN(C35)))</f>
        <v>1476.125801325</v>
      </c>
      <c r="D35" s="31"/>
      <c r="E35" s="24"/>
      <c r="F35" s="25" t="n">
        <f aca="false">D33+C35+B35+E33</f>
        <v>6856.299459125</v>
      </c>
      <c r="G35" s="26"/>
      <c r="H35" s="32" t="s">
        <v>24</v>
      </c>
      <c r="I35" s="27" t="s">
        <v>18</v>
      </c>
      <c r="J35" s="27" t="s">
        <v>29</v>
      </c>
      <c r="K35" s="31"/>
      <c r="L35" s="24"/>
      <c r="M35" s="0"/>
      <c r="N35" s="31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</row>
    <row r="36" customFormat="false" ht="13.8" hidden="false" customHeight="false" outlineLevel="0" collapsed="false">
      <c r="A36" s="32" t="str">
        <f aca="true">INDIRECT("'" &amp;$F$1 &amp; "'!" &amp; ADDRESS(ROW(A36),COLUMN(A36)))</f>
        <v>Rib # 7</v>
      </c>
      <c r="B36" s="22" t="n">
        <f aca="true">INDIRECT("'" &amp;$F$1 &amp; "'!" &amp; ADDRESS(ROW(B36),COLUMN(B36)))</f>
        <v>421.75022895</v>
      </c>
      <c r="C36" s="36"/>
      <c r="D36" s="36"/>
      <c r="E36" s="24"/>
      <c r="F36" s="25" t="n">
        <f aca="false">D33+C35+B36+E33</f>
        <v>6876.872641025</v>
      </c>
      <c r="G36" s="26"/>
      <c r="H36" s="32" t="s">
        <v>26</v>
      </c>
      <c r="I36" s="27" t="s">
        <v>18</v>
      </c>
      <c r="J36" s="36"/>
      <c r="K36" s="36"/>
      <c r="L36" s="24"/>
      <c r="M36" s="0"/>
      <c r="N36" s="31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</row>
    <row r="37" customFormat="false" ht="13.8" hidden="false" customHeight="false" outlineLevel="0" collapsed="false">
      <c r="A37" s="32" t="str">
        <f aca="true">INDIRECT("'" &amp;$F$1 &amp; "'!" &amp; ADDRESS(ROW(A37),COLUMN(A37)))</f>
        <v>Rib # 10</v>
      </c>
      <c r="B37" s="39" t="n">
        <f aca="true">INDIRECT("'" &amp;$F$1 &amp; "'!" &amp; ADDRESS(ROW(B37),COLUMN(B37)))</f>
        <v>421.75022895</v>
      </c>
      <c r="C37" s="23" t="n">
        <f aca="true">INDIRECT("'" &amp;$F$1 &amp; "'!" &amp; ADDRESS(ROW(C37),COLUMN(C37)))</f>
        <v>1378.4031873</v>
      </c>
      <c r="D37" s="23" t="n">
        <f aca="true">INDIRECT("'" &amp;$F$1 &amp; "'!" &amp; ADDRESS(ROW(D37),COLUMN(D37)))</f>
        <v>4988.99661075</v>
      </c>
      <c r="E37" s="24" t="n">
        <f aca="true">INDIRECT("'" &amp;$F$1 &amp; "'!" &amp; ADDRESS(ROW(E37),COLUMN(E37)))</f>
        <v>-10</v>
      </c>
      <c r="F37" s="25" t="n">
        <f aca="false">D37+C37+B37+E37</f>
        <v>6779.150027</v>
      </c>
      <c r="G37" s="26"/>
      <c r="H37" s="32" t="s">
        <v>28</v>
      </c>
      <c r="I37" s="27" t="s">
        <v>36</v>
      </c>
      <c r="J37" s="27" t="s">
        <v>37</v>
      </c>
      <c r="K37" s="43" t="s">
        <v>38</v>
      </c>
      <c r="L37" s="24"/>
      <c r="M37" s="0"/>
      <c r="N37" s="31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</row>
    <row r="38" customFormat="false" ht="13.8" hidden="false" customHeight="false" outlineLevel="0" collapsed="false">
      <c r="A38" s="32" t="str">
        <f aca="true">INDIRECT("'" &amp;$F$1 &amp; "'!" &amp; ADDRESS(ROW(A38),COLUMN(A38)))</f>
        <v>Rib # 11</v>
      </c>
      <c r="B38" s="39" t="n">
        <f aca="true">INDIRECT("'" &amp;$F$1 &amp; "'!" &amp; ADDRESS(ROW(B38),COLUMN(B38)))</f>
        <v>349.7440923</v>
      </c>
      <c r="C38" s="31"/>
      <c r="D38" s="31"/>
      <c r="E38" s="24"/>
      <c r="F38" s="25" t="n">
        <f aca="false">D37+C37+B38+E37</f>
        <v>6707.14389035</v>
      </c>
      <c r="G38" s="26"/>
      <c r="H38" s="32" t="s">
        <v>32</v>
      </c>
      <c r="I38" s="27" t="s">
        <v>36</v>
      </c>
      <c r="J38" s="31"/>
      <c r="K38" s="31"/>
      <c r="L38" s="24"/>
      <c r="M38" s="0"/>
      <c r="N38" s="31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</row>
    <row r="39" customFormat="false" ht="13.8" hidden="false" customHeight="false" outlineLevel="0" collapsed="false">
      <c r="A39" s="32" t="str">
        <f aca="true">INDIRECT("'" &amp;$F$1 &amp; "'!" &amp; ADDRESS(ROW(A39),COLUMN(A39)))</f>
        <v>Rib # 14</v>
      </c>
      <c r="B39" s="39" t="n">
        <f aca="true">INDIRECT("'" &amp;$F$1 &amp; "'!" &amp; ADDRESS(ROW(B39),COLUMN(B39)))</f>
        <v>380.60386515</v>
      </c>
      <c r="C39" s="34" t="n">
        <f aca="true">INDIRECT("'" &amp;$F$1 &amp; "'!" &amp; ADDRESS(ROW(C39),COLUMN(C39)))</f>
        <v>1265.25068685</v>
      </c>
      <c r="D39" s="31"/>
      <c r="E39" s="24"/>
      <c r="F39" s="25" t="n">
        <f aca="false">D37+C39+B39+E37</f>
        <v>6624.85116275</v>
      </c>
      <c r="G39" s="26"/>
      <c r="H39" s="32" t="s">
        <v>33</v>
      </c>
      <c r="I39" s="27" t="s">
        <v>36</v>
      </c>
      <c r="J39" s="27" t="s">
        <v>37</v>
      </c>
      <c r="K39" s="31"/>
      <c r="L39" s="24"/>
      <c r="M39" s="0"/>
      <c r="N39" s="31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</row>
    <row r="40" customFormat="false" ht="13.8" hidden="false" customHeight="false" outlineLevel="0" collapsed="false">
      <c r="A40" s="32" t="str">
        <f aca="true">INDIRECT("'" &amp;$F$1 &amp; "'!" &amp; ADDRESS(ROW(A40),COLUMN(A40)))</f>
        <v>Rib # 15</v>
      </c>
      <c r="B40" s="39" t="n">
        <f aca="true">INDIRECT("'" &amp;$F$1 &amp; "'!" &amp; ADDRESS(ROW(B40),COLUMN(B40)))</f>
        <v>390.8904561</v>
      </c>
      <c r="C40" s="31"/>
      <c r="D40" s="20"/>
      <c r="E40" s="24"/>
      <c r="F40" s="25" t="n">
        <f aca="false">D37+C39+B40+E37</f>
        <v>6635.1377537</v>
      </c>
      <c r="G40" s="26"/>
      <c r="H40" s="32" t="s">
        <v>34</v>
      </c>
      <c r="I40" s="27" t="s">
        <v>36</v>
      </c>
      <c r="J40" s="31"/>
      <c r="K40" s="20"/>
      <c r="L40" s="24"/>
      <c r="M40" s="0"/>
      <c r="N40" s="31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</row>
    <row r="41" customFormat="false" ht="13.8" hidden="false" customHeight="false" outlineLevel="0" collapsed="false">
      <c r="A41" s="32" t="str">
        <f aca="true">INDIRECT("'" &amp;$F$1 &amp; "'!" &amp; ADDRESS(ROW(A41),COLUMN(A41)))</f>
        <v>Rib # 18</v>
      </c>
      <c r="B41" s="39" t="n">
        <f aca="true">INDIRECT("'" &amp;$F$1 &amp; "'!" &amp; ADDRESS(ROW(B41),COLUMN(B41)))</f>
        <v>375.460569675</v>
      </c>
      <c r="C41" s="34" t="n">
        <f aca="true">INDIRECT("'" &amp;$F$1 &amp; "'!" &amp; ADDRESS(ROW(C41),COLUMN(C41)))</f>
        <v>920.649890025</v>
      </c>
      <c r="D41" s="34" t="n">
        <f aca="true">INDIRECT("'" &amp;$F$1 &amp; "'!" &amp; ADDRESS(ROW(D41),COLUMN(D41)))</f>
        <v>5179.298543325</v>
      </c>
      <c r="E41" s="24" t="n">
        <f aca="true">INDIRECT("'" &amp;$F$1 &amp; "'!" &amp; ADDRESS(ROW(E41),COLUMN(E41)))</f>
        <v>-10</v>
      </c>
      <c r="F41" s="25" t="n">
        <f aca="false">D41+C41+B41+E41</f>
        <v>6465.409003025</v>
      </c>
      <c r="G41" s="26"/>
      <c r="H41" s="32" t="s">
        <v>35</v>
      </c>
      <c r="I41" s="27" t="s">
        <v>36</v>
      </c>
      <c r="J41" s="27" t="s">
        <v>37</v>
      </c>
      <c r="K41" s="43" t="s">
        <v>46</v>
      </c>
      <c r="L41" s="24"/>
      <c r="M41" s="0"/>
      <c r="N41" s="31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</row>
    <row r="42" customFormat="false" ht="13.8" hidden="false" customHeight="false" outlineLevel="0" collapsed="false">
      <c r="A42" s="32" t="str">
        <f aca="true">INDIRECT("'" &amp;$F$1 &amp; "'!" &amp; ADDRESS(ROW(A42),COLUMN(A42)))</f>
        <v>Rib # 19</v>
      </c>
      <c r="B42" s="39" t="n">
        <f aca="true">INDIRECT("'" &amp;$F$1 &amp; "'!" &amp; ADDRESS(ROW(B42),COLUMN(B42)))</f>
        <v>308.5977285</v>
      </c>
      <c r="C42" s="40"/>
      <c r="D42" s="20"/>
      <c r="E42" s="24"/>
      <c r="F42" s="25" t="n">
        <f aca="false">D41+C41+B42+E41</f>
        <v>6398.54616185</v>
      </c>
      <c r="G42" s="26"/>
      <c r="H42" s="32" t="s">
        <v>39</v>
      </c>
      <c r="I42" s="27" t="s">
        <v>36</v>
      </c>
      <c r="J42" s="40"/>
      <c r="K42" s="20"/>
      <c r="L42" s="24"/>
      <c r="M42" s="0"/>
      <c r="N42" s="31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</row>
    <row r="43" customFormat="false" ht="13.8" hidden="false" customHeight="false" outlineLevel="0" collapsed="false">
      <c r="A43" s="32" t="str">
        <f aca="true">INDIRECT("'" &amp;$F$1 &amp; "'!" &amp; ADDRESS(ROW(A43),COLUMN(A43)))</f>
        <v>Rib # 21</v>
      </c>
      <c r="B43" s="39" t="n">
        <f aca="true">INDIRECT("'" &amp;$F$1 &amp; "'!" &amp; ADDRESS(ROW(B43),COLUMN(B43)))</f>
        <v>329.1709104</v>
      </c>
      <c r="C43" s="34" t="n">
        <f aca="true">INDIRECT("'" &amp;$F$1 &amp; "'!" &amp; ADDRESS(ROW(C43),COLUMN(C43)))</f>
        <v>838.357162425</v>
      </c>
      <c r="D43" s="20"/>
      <c r="E43" s="24"/>
      <c r="F43" s="25" t="n">
        <f aca="false">D41+C43+B43+E41</f>
        <v>6336.82661615</v>
      </c>
      <c r="G43" s="26"/>
      <c r="H43" s="32" t="s">
        <v>40</v>
      </c>
      <c r="I43" s="27" t="s">
        <v>36</v>
      </c>
      <c r="J43" s="27" t="s">
        <v>37</v>
      </c>
      <c r="K43" s="20"/>
      <c r="L43" s="24"/>
      <c r="M43" s="0"/>
      <c r="N43" s="31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</row>
    <row r="44" customFormat="false" ht="13.8" hidden="false" customHeight="false" outlineLevel="0" collapsed="false">
      <c r="A44" s="32" t="str">
        <f aca="true">INDIRECT("'" &amp;$F$1 &amp; "'!" &amp; ADDRESS(ROW(A44),COLUMN(A44)))</f>
        <v>Rib # 22</v>
      </c>
      <c r="B44" s="39" t="n">
        <f aca="true">INDIRECT("'" &amp;$F$1 &amp; "'!" &amp; ADDRESS(ROW(B44),COLUMN(B44)))</f>
        <v>313.741023975</v>
      </c>
      <c r="C44" s="31"/>
      <c r="D44" s="31"/>
      <c r="E44" s="24"/>
      <c r="F44" s="25" t="n">
        <f aca="false">D41+C43+B44+E41</f>
        <v>6321.396729725</v>
      </c>
      <c r="G44" s="26"/>
      <c r="H44" s="32" t="s">
        <v>42</v>
      </c>
      <c r="I44" s="27" t="s">
        <v>36</v>
      </c>
      <c r="J44" s="31"/>
      <c r="K44" s="31"/>
      <c r="L44" s="24"/>
      <c r="M44" s="0"/>
      <c r="N44" s="31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</row>
    <row r="45" customFormat="false" ht="13.8" hidden="false" customHeight="false" outlineLevel="0" collapsed="false">
      <c r="A45" s="32" t="str">
        <f aca="true">INDIRECT("'" &amp;$F$1 &amp; "'!" &amp; ADDRESS(ROW(A45),COLUMN(A45)))</f>
        <v>Rib # 24</v>
      </c>
      <c r="B45" s="46" t="n">
        <f aca="true">INDIRECT("'" &amp;$F$1 &amp; "'!" &amp; ADDRESS(ROW(B45),COLUMN(B45)))</f>
        <v>1038.94568595</v>
      </c>
      <c r="C45" s="31"/>
      <c r="D45" s="20"/>
      <c r="E45" s="24"/>
      <c r="F45" s="25" t="n">
        <f aca="false">B45+D31</f>
        <v>6130.8082062</v>
      </c>
      <c r="G45" s="26"/>
      <c r="H45" s="32" t="s">
        <v>43</v>
      </c>
      <c r="I45" s="27" t="s">
        <v>36</v>
      </c>
      <c r="J45" s="31"/>
      <c r="K45" s="20"/>
      <c r="L45" s="24"/>
      <c r="M45" s="0"/>
      <c r="N45" s="31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</row>
    <row r="46" customFormat="false" ht="13.8" hidden="false" customHeight="false" outlineLevel="0" collapsed="false">
      <c r="A46" s="32" t="str">
        <f aca="true">INDIRECT("'" &amp;$F$1 &amp; "'!" &amp; ADDRESS(ROW(A46),COLUMN(A46)))</f>
        <v>Rib # 26</v>
      </c>
      <c r="B46" s="42" t="n">
        <f aca="true">INDIRECT("'" &amp;$F$1 &amp; "'!" &amp; ADDRESS(ROW(B46),COLUMN(B46)))</f>
        <v>956.65295835</v>
      </c>
      <c r="C46" s="31"/>
      <c r="D46" s="20"/>
      <c r="E46" s="24"/>
      <c r="F46" s="25" t="n">
        <f aca="false">B46+D31</f>
        <v>6048.5154786</v>
      </c>
      <c r="G46" s="26"/>
      <c r="H46" s="32" t="s">
        <v>44</v>
      </c>
      <c r="I46" s="27" t="s">
        <v>36</v>
      </c>
      <c r="J46" s="31"/>
      <c r="K46" s="20"/>
      <c r="L46" s="24"/>
      <c r="M46" s="0"/>
      <c r="N46" s="31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</row>
    <row r="47" customFormat="false" ht="15.75" hidden="false" customHeight="true" outlineLevel="0" collapsed="false">
      <c r="A47" s="17" t="str">
        <f aca="true">INDIRECT("'" &amp;$F$1 &amp; "'!" &amp; ADDRESS(ROW(A47),COLUMN(A47)))</f>
        <v>D # Line</v>
      </c>
      <c r="B47" s="17"/>
      <c r="C47" s="17"/>
      <c r="D47" s="17"/>
      <c r="E47" s="17"/>
      <c r="F47" s="17"/>
      <c r="G47" s="20"/>
      <c r="H47" s="18" t="s">
        <v>48</v>
      </c>
      <c r="I47" s="18"/>
      <c r="J47" s="18"/>
      <c r="K47" s="18"/>
      <c r="L47" s="18"/>
      <c r="M47" s="0"/>
      <c r="N47" s="2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</row>
    <row r="48" customFormat="false" ht="13.8" hidden="false" customHeight="false" outlineLevel="0" collapsed="false">
      <c r="A48" s="21" t="str">
        <f aca="true">INDIRECT("'" &amp;$F$1 &amp; "'!" &amp; ADDRESS(ROW(A48),COLUMN(A48)))</f>
        <v>Rib # 2</v>
      </c>
      <c r="B48" s="39" t="n">
        <f aca="true">INDIRECT("'" &amp;$F$1 &amp; "'!" &amp; ADDRESS(ROW(B48),COLUMN(B48)))</f>
        <v>442.32341085</v>
      </c>
      <c r="C48" s="23" t="n">
        <f aca="true">INDIRECT("'" &amp;$F$1 &amp; "'!" &amp; ADDRESS(ROW(C48),COLUMN(C48)))</f>
        <v>1548.131937975</v>
      </c>
      <c r="D48" s="23" t="n">
        <f aca="true">INDIRECT("'" &amp;$F$1 &amp; "'!" &amp; ADDRESS(ROW(D48),COLUMN(D48)))</f>
        <v>5102.1491112</v>
      </c>
      <c r="E48" s="24" t="n">
        <f aca="true">INDIRECT("'" &amp;$F$1 &amp; "'!" &amp; ADDRESS(ROW(E48),COLUMN(E48)))</f>
        <v>-10</v>
      </c>
      <c r="F48" s="25" t="n">
        <f aca="false">D48+C48+B48+E48</f>
        <v>7082.604460025</v>
      </c>
      <c r="G48" s="26"/>
      <c r="H48" s="21" t="s">
        <v>17</v>
      </c>
      <c r="I48" s="27" t="s">
        <v>36</v>
      </c>
      <c r="J48" s="27" t="s">
        <v>37</v>
      </c>
      <c r="K48" s="47" t="s">
        <v>38</v>
      </c>
      <c r="L48" s="24"/>
      <c r="M48" s="0"/>
      <c r="N48" s="31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</row>
    <row r="49" customFormat="false" ht="13.8" hidden="false" customHeight="false" outlineLevel="0" collapsed="false">
      <c r="A49" s="32" t="str">
        <f aca="true">INDIRECT("'" &amp;$F$1 &amp; "'!" &amp; ADDRESS(ROW(A49),COLUMN(A49)))</f>
        <v>Rib # 3</v>
      </c>
      <c r="B49" s="39" t="n">
        <f aca="true">INDIRECT("'" &amp;$F$1 &amp; "'!" &amp; ADDRESS(ROW(B49),COLUMN(B49)))</f>
        <v>380.60386515</v>
      </c>
      <c r="C49" s="31"/>
      <c r="D49" s="31"/>
      <c r="E49" s="24"/>
      <c r="F49" s="25" t="n">
        <f aca="false">D48+C48+B49+E48</f>
        <v>7020.884914325</v>
      </c>
      <c r="G49" s="26"/>
      <c r="H49" s="32" t="s">
        <v>22</v>
      </c>
      <c r="I49" s="27" t="s">
        <v>36</v>
      </c>
      <c r="J49" s="31"/>
      <c r="K49" s="31"/>
      <c r="L49" s="24"/>
      <c r="M49" s="0"/>
      <c r="N49" s="31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</row>
    <row r="50" customFormat="false" ht="13.8" hidden="false" customHeight="false" outlineLevel="0" collapsed="false">
      <c r="A50" s="32" t="str">
        <f aca="true">INDIRECT("'" &amp;$F$1 &amp; "'!" &amp; ADDRESS(ROW(A50),COLUMN(A50)))</f>
        <v>Rib # 6</v>
      </c>
      <c r="B50" s="39" t="n">
        <f aca="true">INDIRECT("'" &amp;$F$1 &amp; "'!" &amp; ADDRESS(ROW(B50),COLUMN(B50)))</f>
        <v>401.17704705</v>
      </c>
      <c r="C50" s="34" t="n">
        <f aca="true">INDIRECT("'" &amp;$F$1 &amp; "'!" &amp; ADDRESS(ROW(C50),COLUMN(C50)))</f>
        <v>1476.125801325</v>
      </c>
      <c r="D50" s="31"/>
      <c r="E50" s="24"/>
      <c r="F50" s="25" t="n">
        <f aca="false">D48+C50+B50+E48</f>
        <v>6969.451959575</v>
      </c>
      <c r="G50" s="26"/>
      <c r="H50" s="32" t="s">
        <v>24</v>
      </c>
      <c r="I50" s="27" t="s">
        <v>36</v>
      </c>
      <c r="J50" s="27" t="s">
        <v>37</v>
      </c>
      <c r="K50" s="31"/>
      <c r="L50" s="24"/>
      <c r="M50" s="0"/>
      <c r="N50" s="31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</row>
    <row r="51" customFormat="false" ht="13.8" hidden="false" customHeight="false" outlineLevel="0" collapsed="false">
      <c r="A51" s="32" t="str">
        <f aca="true">INDIRECT("'" &amp;$F$1 &amp; "'!" &amp; ADDRESS(ROW(A51),COLUMN(A51)))</f>
        <v>Rib # 7</v>
      </c>
      <c r="B51" s="39" t="n">
        <f aca="true">INDIRECT("'" &amp;$F$1 &amp; "'!" &amp; ADDRESS(ROW(B51),COLUMN(B51)))</f>
        <v>421.75022895</v>
      </c>
      <c r="C51" s="36"/>
      <c r="D51" s="36"/>
      <c r="E51" s="24"/>
      <c r="F51" s="25" t="n">
        <f aca="false">D48+C50+B51+E48</f>
        <v>6990.025141475</v>
      </c>
      <c r="G51" s="26"/>
      <c r="H51" s="32" t="s">
        <v>26</v>
      </c>
      <c r="I51" s="27" t="s">
        <v>36</v>
      </c>
      <c r="J51" s="36"/>
      <c r="K51" s="36"/>
      <c r="L51" s="24"/>
      <c r="M51" s="0"/>
      <c r="N51" s="31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</row>
    <row r="52" customFormat="false" ht="13.8" hidden="false" customHeight="false" outlineLevel="0" collapsed="false">
      <c r="A52" s="32" t="str">
        <f aca="true">INDIRECT("'" &amp;$F$1 &amp; "'!" &amp; ADDRESS(ROW(A52),COLUMN(A52)))</f>
        <v>Rib # 10</v>
      </c>
      <c r="B52" s="39" t="n">
        <f aca="true">INDIRECT("'" &amp;$F$1 &amp; "'!" &amp; ADDRESS(ROW(B52),COLUMN(B52)))</f>
        <v>421.75022895</v>
      </c>
      <c r="C52" s="23" t="n">
        <f aca="true">INDIRECT("'" &amp;$F$1 &amp; "'!" &amp; ADDRESS(ROW(C52),COLUMN(C52)))</f>
        <v>1388.68977825</v>
      </c>
      <c r="D52" s="23" t="n">
        <f aca="true">INDIRECT("'" &amp;$F$1 &amp; "'!" &amp; ADDRESS(ROW(D52),COLUMN(D52)))</f>
        <v>5071.28933835</v>
      </c>
      <c r="E52" s="24" t="n">
        <f aca="true">INDIRECT("'" &amp;$F$1 &amp; "'!" &amp; ADDRESS(ROW(E52),COLUMN(E52)))</f>
        <v>-10</v>
      </c>
      <c r="F52" s="25" t="n">
        <f aca="false">D52+C52+B52+E52</f>
        <v>6871.72934555</v>
      </c>
      <c r="G52" s="26"/>
      <c r="H52" s="32" t="s">
        <v>28</v>
      </c>
      <c r="I52" s="27" t="s">
        <v>36</v>
      </c>
      <c r="J52" s="27" t="s">
        <v>37</v>
      </c>
      <c r="K52" s="43" t="s">
        <v>46</v>
      </c>
      <c r="L52" s="24"/>
      <c r="M52" s="0"/>
      <c r="N52" s="31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</row>
    <row r="53" customFormat="false" ht="13.8" hidden="false" customHeight="false" outlineLevel="0" collapsed="false">
      <c r="A53" s="32" t="str">
        <f aca="true">INDIRECT("'" &amp;$F$1 &amp; "'!" &amp; ADDRESS(ROW(A53),COLUMN(A53)))</f>
        <v>Rib # 11</v>
      </c>
      <c r="B53" s="39" t="n">
        <f aca="true">INDIRECT("'" &amp;$F$1 &amp; "'!" &amp; ADDRESS(ROW(B53),COLUMN(B53)))</f>
        <v>349.7440923</v>
      </c>
      <c r="C53" s="31"/>
      <c r="D53" s="31"/>
      <c r="E53" s="24"/>
      <c r="F53" s="25" t="n">
        <f aca="false">D52+C52+B53+E52</f>
        <v>6799.7232089</v>
      </c>
      <c r="G53" s="26"/>
      <c r="H53" s="32" t="s">
        <v>32</v>
      </c>
      <c r="I53" s="27" t="s">
        <v>36</v>
      </c>
      <c r="J53" s="31"/>
      <c r="K53" s="31"/>
      <c r="L53" s="24"/>
      <c r="M53" s="0"/>
      <c r="N53" s="31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</row>
    <row r="54" customFormat="false" ht="13.8" hidden="false" customHeight="false" outlineLevel="0" collapsed="false">
      <c r="A54" s="32" t="str">
        <f aca="true">INDIRECT("'" &amp;$F$1 &amp; "'!" &amp; ADDRESS(ROW(A54),COLUMN(A54)))</f>
        <v>Rib # 14</v>
      </c>
      <c r="B54" s="39" t="n">
        <f aca="true">INDIRECT("'" &amp;$F$1 &amp; "'!" &amp; ADDRESS(ROW(B54),COLUMN(B54)))</f>
        <v>380.60386515</v>
      </c>
      <c r="C54" s="34" t="n">
        <f aca="true">INDIRECT("'" &amp;$F$1 &amp; "'!" &amp; ADDRESS(ROW(C54),COLUMN(C54)))</f>
        <v>1260.107391375</v>
      </c>
      <c r="D54" s="31"/>
      <c r="E54" s="24"/>
      <c r="F54" s="25" t="n">
        <f aca="false">D52+C54+B54+E52</f>
        <v>6702.000594875</v>
      </c>
      <c r="G54" s="26"/>
      <c r="H54" s="32" t="s">
        <v>33</v>
      </c>
      <c r="I54" s="27" t="s">
        <v>36</v>
      </c>
      <c r="J54" s="27" t="s">
        <v>37</v>
      </c>
      <c r="K54" s="31"/>
      <c r="L54" s="24"/>
      <c r="M54" s="0"/>
      <c r="N54" s="31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</row>
    <row r="55" customFormat="false" ht="13.8" hidden="false" customHeight="false" outlineLevel="0" collapsed="false">
      <c r="A55" s="32" t="str">
        <f aca="true">INDIRECT("'" &amp;$F$1 &amp; "'!" &amp; ADDRESS(ROW(A55),COLUMN(A55)))</f>
        <v>Rib # 15</v>
      </c>
      <c r="B55" s="39" t="n">
        <f aca="true">INDIRECT("'" &amp;$F$1 &amp; "'!" &amp; ADDRESS(ROW(B55),COLUMN(B55)))</f>
        <v>390.8904561</v>
      </c>
      <c r="C55" s="31"/>
      <c r="D55" s="20"/>
      <c r="E55" s="24"/>
      <c r="F55" s="25" t="n">
        <f aca="false">D52+C54+B55+E52</f>
        <v>6712.287185825</v>
      </c>
      <c r="G55" s="26"/>
      <c r="H55" s="32" t="s">
        <v>34</v>
      </c>
      <c r="I55" s="27" t="s">
        <v>36</v>
      </c>
      <c r="J55" s="31"/>
      <c r="K55" s="20"/>
      <c r="L55" s="24"/>
      <c r="M55" s="0"/>
      <c r="N55" s="31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</row>
    <row r="56" customFormat="false" ht="13.8" hidden="false" customHeight="false" outlineLevel="0" collapsed="false">
      <c r="A56" s="32" t="str">
        <f aca="true">INDIRECT("'" &amp;$F$1 &amp; "'!" &amp; ADDRESS(ROW(A56),COLUMN(A56)))</f>
        <v>Rib # 18</v>
      </c>
      <c r="B56" s="46" t="n">
        <f aca="true">INDIRECT("'" &amp;$F$1 &amp; "'!" &amp; ADDRESS(ROW(B56),COLUMN(B56)))</f>
        <v>375.460569675</v>
      </c>
      <c r="C56" s="34" t="n">
        <f aca="true">INDIRECT("'" &amp;$F$1 &amp; "'!" &amp; ADDRESS(ROW(C56),COLUMN(C56)))</f>
        <v>930.936480975</v>
      </c>
      <c r="D56" s="34" t="n">
        <f aca="true">INDIRECT("'" &amp;$F$1 &amp; "'!" &amp; ADDRESS(ROW(D56),COLUMN(D56)))</f>
        <v>5220.444907125</v>
      </c>
      <c r="E56" s="24" t="n">
        <f aca="true">INDIRECT("'" &amp;$F$1 &amp; "'!" &amp; ADDRESS(ROW(E56),COLUMN(E56)))</f>
        <v>-10</v>
      </c>
      <c r="F56" s="25" t="n">
        <f aca="false">D56+C56+B56+E56</f>
        <v>6516.841957775</v>
      </c>
      <c r="G56" s="26"/>
      <c r="H56" s="32" t="s">
        <v>35</v>
      </c>
      <c r="I56" s="27" t="s">
        <v>36</v>
      </c>
      <c r="J56" s="27" t="s">
        <v>37</v>
      </c>
      <c r="K56" s="43" t="s">
        <v>49</v>
      </c>
      <c r="L56" s="24"/>
      <c r="M56" s="0"/>
      <c r="N56" s="31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</row>
    <row r="57" customFormat="false" ht="13.8" hidden="false" customHeight="false" outlineLevel="0" collapsed="false">
      <c r="A57" s="32" t="str">
        <f aca="true">INDIRECT("'" &amp;$F$1 &amp; "'!" &amp; ADDRESS(ROW(A57),COLUMN(A57)))</f>
        <v>Rib # 19</v>
      </c>
      <c r="B57" s="46" t="n">
        <f aca="true">INDIRECT("'" &amp;$F$1 &amp; "'!" &amp; ADDRESS(ROW(B57),COLUMN(B57)))</f>
        <v>308.5977285</v>
      </c>
      <c r="C57" s="40"/>
      <c r="D57" s="20"/>
      <c r="E57" s="24"/>
      <c r="F57" s="25" t="n">
        <f aca="false">D56+C56+B57+E56</f>
        <v>6449.9791166</v>
      </c>
      <c r="G57" s="26"/>
      <c r="H57" s="32" t="s">
        <v>39</v>
      </c>
      <c r="I57" s="27" t="s">
        <v>36</v>
      </c>
      <c r="J57" s="40"/>
      <c r="K57" s="20"/>
      <c r="L57" s="24"/>
      <c r="M57" s="0"/>
      <c r="N57" s="31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</row>
    <row r="58" customFormat="false" ht="13.8" hidden="false" customHeight="false" outlineLevel="0" collapsed="false">
      <c r="A58" s="32" t="str">
        <f aca="true">INDIRECT("'" &amp;$F$1 &amp; "'!" &amp; ADDRESS(ROW(A58),COLUMN(A58)))</f>
        <v>Rib # 21</v>
      </c>
      <c r="B58" s="46" t="n">
        <f aca="true">INDIRECT("'" &amp;$F$1 &amp; "'!" &amp; ADDRESS(ROW(B58),COLUMN(B58)))</f>
        <v>329.1709104</v>
      </c>
      <c r="C58" s="34" t="n">
        <f aca="true">INDIRECT("'" &amp;$F$1 &amp; "'!" &amp; ADDRESS(ROW(C58),COLUMN(C58)))</f>
        <v>828.070571475</v>
      </c>
      <c r="D58" s="20"/>
      <c r="E58" s="24"/>
      <c r="F58" s="25" t="n">
        <f aca="false">D56+C58+B58+E56</f>
        <v>6367.686389</v>
      </c>
      <c r="G58" s="26"/>
      <c r="H58" s="32" t="s">
        <v>40</v>
      </c>
      <c r="I58" s="27" t="s">
        <v>36</v>
      </c>
      <c r="J58" s="27" t="s">
        <v>37</v>
      </c>
      <c r="K58" s="20"/>
      <c r="L58" s="24"/>
      <c r="M58" s="0"/>
      <c r="N58" s="31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</row>
    <row r="59" customFormat="false" ht="13.8" hidden="false" customHeight="false" outlineLevel="0" collapsed="false">
      <c r="A59" s="32" t="str">
        <f aca="true">INDIRECT("'" &amp;$F$1 &amp; "'!" &amp; ADDRESS(ROW(A59),COLUMN(A59)))</f>
        <v>Rib # 22</v>
      </c>
      <c r="B59" s="46" t="n">
        <f aca="true">INDIRECT("'" &amp;$F$1 &amp; "'!" &amp; ADDRESS(ROW(B59),COLUMN(B59)))</f>
        <v>318.88431945</v>
      </c>
      <c r="C59" s="31"/>
      <c r="D59" s="31"/>
      <c r="E59" s="24"/>
      <c r="F59" s="25" t="n">
        <f aca="false">D56+C58+B59+E56</f>
        <v>6357.39979805</v>
      </c>
      <c r="G59" s="26"/>
      <c r="H59" s="32" t="s">
        <v>42</v>
      </c>
      <c r="I59" s="27" t="s">
        <v>36</v>
      </c>
      <c r="J59" s="31"/>
      <c r="K59" s="31"/>
      <c r="L59" s="24"/>
      <c r="M59" s="0"/>
      <c r="N59" s="31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</row>
    <row r="60" customFormat="false" ht="13.8" hidden="false" customHeight="false" outlineLevel="0" collapsed="false">
      <c r="A60" s="32" t="str">
        <f aca="true">INDIRECT("'" &amp;$F$1 &amp; "'!" &amp; ADDRESS(ROW(A60),COLUMN(A60)))</f>
        <v>Rib # 24</v>
      </c>
      <c r="B60" s="23" t="n">
        <f aca="true">INDIRECT("'" &amp;$F$1 &amp; "'!" &amp; ADDRESS(ROW(B60),COLUMN(B60)))</f>
        <v>1110.9518226</v>
      </c>
      <c r="C60" s="31"/>
      <c r="D60" s="20"/>
      <c r="E60" s="24"/>
      <c r="F60" s="25" t="n">
        <f aca="false">D31+B60</f>
        <v>6202.81434285</v>
      </c>
      <c r="G60" s="26"/>
      <c r="H60" s="32" t="s">
        <v>43</v>
      </c>
      <c r="I60" s="27" t="s">
        <v>36</v>
      </c>
      <c r="J60" s="31"/>
      <c r="K60" s="20"/>
      <c r="L60" s="24"/>
      <c r="M60" s="0"/>
      <c r="N60" s="31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</row>
    <row r="61" customFormat="false" ht="15" hidden="false" customHeight="true" outlineLevel="0" collapsed="false">
      <c r="A61" s="17" t="str">
        <f aca="true">INDIRECT("'" &amp;$F$1 &amp; "'!" &amp; ADDRESS(ROW(A61),COLUMN(A61)))</f>
        <v>Brake # Line</v>
      </c>
      <c r="B61" s="17"/>
      <c r="C61" s="17"/>
      <c r="D61" s="17"/>
      <c r="E61" s="17"/>
      <c r="F61" s="17"/>
      <c r="G61" s="20"/>
      <c r="H61" s="18" t="s">
        <v>50</v>
      </c>
      <c r="I61" s="18"/>
      <c r="J61" s="18"/>
      <c r="K61" s="18"/>
      <c r="L61" s="18"/>
      <c r="M61" s="0"/>
      <c r="N61" s="2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</row>
    <row r="62" customFormat="false" ht="13.8" hidden="false" customHeight="false" outlineLevel="0" collapsed="false">
      <c r="A62" s="32" t="str">
        <f aca="true">INDIRECT("'" &amp;$F$1 &amp; "'!" &amp; ADDRESS(ROW(A62),COLUMN(A62)))</f>
        <v>Rib # 2 ½</v>
      </c>
      <c r="B62" s="34" t="n">
        <f aca="true">INDIRECT("'" &amp;$F$1 &amp; "'!" &amp; ADDRESS(ROW(B62),COLUMN(B62)))</f>
        <v>961.796253825</v>
      </c>
      <c r="C62" s="25" t="n">
        <f aca="true">INDIRECT("'" &amp;$F$1 &amp; "'!" &amp; ADDRESS(ROW(C62),COLUMN(C62)))</f>
        <v>1316.6836416</v>
      </c>
      <c r="D62" s="34" t="n">
        <f aca="true">INDIRECT("'" &amp;$F$1 &amp; "'!" &amp; ADDRESS(ROW(D62),COLUMN(D62)))</f>
        <v>3908.904561</v>
      </c>
      <c r="E62" s="48" t="n">
        <f aca="true">INDIRECT("'" &amp;$F$1 &amp; "'!" &amp; ADDRESS(ROW(E62),COLUMN(E62)))</f>
        <v>1213.8177321</v>
      </c>
      <c r="F62" s="25" t="n">
        <f aca="false">E62+D62+C62+B62</f>
        <v>7401.202188525</v>
      </c>
      <c r="G62" s="26"/>
      <c r="H62" s="32" t="s">
        <v>51</v>
      </c>
      <c r="I62" s="29" t="s">
        <v>52</v>
      </c>
      <c r="J62" s="29" t="s">
        <v>52</v>
      </c>
      <c r="K62" s="29" t="s">
        <v>53</v>
      </c>
      <c r="L62" s="49" t="s">
        <v>54</v>
      </c>
      <c r="M62" s="0"/>
      <c r="N62" s="31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</row>
    <row r="63" customFormat="false" ht="13.8" hidden="false" customHeight="false" outlineLevel="0" collapsed="false">
      <c r="A63" s="32" t="str">
        <f aca="true">INDIRECT("'" &amp;$F$1 &amp; "'!" &amp; ADDRESS(ROW(A63),COLUMN(A63)))</f>
        <v>Rib # 4</v>
      </c>
      <c r="B63" s="23" t="n">
        <f aca="true">INDIRECT("'" &amp;$F$1 &amp; "'!" &amp; ADDRESS(ROW(B63),COLUMN(B63)))</f>
        <v>822.927276</v>
      </c>
      <c r="C63" s="20"/>
      <c r="D63" s="20"/>
      <c r="E63" s="24" t="str">
        <f aca="true">INDIRECT("'" &amp;$F$1 &amp; "'!" &amp; ADDRESS(ROW(E63),COLUMN(E63)))</f>
        <v>/+300</v>
      </c>
      <c r="F63" s="25" t="n">
        <f aca="false">E62+D62+C62+B63</f>
        <v>7262.3332107</v>
      </c>
      <c r="G63" s="26"/>
      <c r="H63" s="32" t="s">
        <v>55</v>
      </c>
      <c r="I63" s="29" t="s">
        <v>52</v>
      </c>
      <c r="J63" s="50"/>
      <c r="K63" s="50"/>
      <c r="L63" s="51" t="s">
        <v>56</v>
      </c>
      <c r="M63" s="0"/>
      <c r="N63" s="31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</row>
    <row r="64" customFormat="false" ht="13.8" hidden="false" customHeight="false" outlineLevel="0" collapsed="false">
      <c r="A64" s="21" t="str">
        <f aca="true">INDIRECT("'" &amp;$F$1 &amp; "'!" &amp; ADDRESS(ROW(A64),COLUMN(A64)))</f>
        <v>Rib # 5 ½</v>
      </c>
      <c r="B64" s="23" t="n">
        <f aca="true">INDIRECT("'" &amp;$F$1 &amp; "'!" &amp; ADDRESS(ROW(B64),COLUMN(B64)))</f>
        <v>889.790117175</v>
      </c>
      <c r="C64" s="34" t="n">
        <f aca="true">INDIRECT("'" &amp;$F$1 &amp; "'!" &amp; ADDRESS(ROW(C64),COLUMN(C64)))</f>
        <v>1162.38477735</v>
      </c>
      <c r="D64" s="31"/>
      <c r="E64" s="24"/>
      <c r="F64" s="25" t="n">
        <f aca="false">E62+D62+C64+B64</f>
        <v>7174.897187625</v>
      </c>
      <c r="G64" s="26"/>
      <c r="H64" s="21" t="s">
        <v>57</v>
      </c>
      <c r="I64" s="29" t="s">
        <v>52</v>
      </c>
      <c r="J64" s="29" t="s">
        <v>52</v>
      </c>
      <c r="K64" s="52"/>
      <c r="L64" s="53"/>
      <c r="M64" s="0"/>
      <c r="N64" s="31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</row>
    <row r="65" customFormat="false" ht="13.8" hidden="false" customHeight="false" outlineLevel="0" collapsed="false">
      <c r="A65" s="32" t="str">
        <f aca="true">INDIRECT("'" &amp;$F$1 &amp; "'!" &amp; ADDRESS(ROW(A65),COLUMN(A65)))</f>
        <v>Rib # 7</v>
      </c>
      <c r="B65" s="23" t="n">
        <f aca="true">INDIRECT("'" &amp;$F$1 &amp; "'!" &amp; ADDRESS(ROW(B65),COLUMN(B65)))</f>
        <v>822.927276</v>
      </c>
      <c r="C65" s="31"/>
      <c r="D65" s="20"/>
      <c r="E65" s="24"/>
      <c r="F65" s="25" t="n">
        <f aca="false">E62+D62+C64+B65</f>
        <v>7108.03434645</v>
      </c>
      <c r="G65" s="26"/>
      <c r="H65" s="32" t="s">
        <v>26</v>
      </c>
      <c r="I65" s="29" t="s">
        <v>52</v>
      </c>
      <c r="J65" s="52"/>
      <c r="K65" s="50"/>
      <c r="L65" s="53"/>
      <c r="M65" s="0"/>
      <c r="N65" s="31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</row>
    <row r="66" customFormat="false" ht="13.8" hidden="false" customHeight="false" outlineLevel="0" collapsed="false">
      <c r="A66" s="21" t="str">
        <f aca="true">INDIRECT("'" &amp;$F$1 &amp; "'!" &amp; ADDRESS(ROW(A66),COLUMN(A66)))</f>
        <v>Rib # 8 ½</v>
      </c>
      <c r="B66" s="23" t="n">
        <f aca="true">INDIRECT("'" &amp;$F$1 &amp; "'!" &amp; ADDRESS(ROW(B66),COLUMN(B66)))</f>
        <v>864.0736398</v>
      </c>
      <c r="C66" s="25" t="n">
        <f aca="true">INDIRECT("'" &amp;$F$1 &amp; "'!" &amp; ADDRESS(ROW(C66),COLUMN(C66)))</f>
        <v>1141.81159545</v>
      </c>
      <c r="D66" s="34" t="n">
        <f aca="true">INDIRECT("'" &amp;$F$1 &amp; "'!" &amp; ADDRESS(ROW(D66),COLUMN(D66)))</f>
        <v>3908.904561</v>
      </c>
      <c r="E66" s="54"/>
      <c r="F66" s="25" t="n">
        <f aca="false">E62+D66+C66+B66</f>
        <v>7128.60752835</v>
      </c>
      <c r="G66" s="26"/>
      <c r="H66" s="21" t="s">
        <v>58</v>
      </c>
      <c r="I66" s="29" t="s">
        <v>52</v>
      </c>
      <c r="J66" s="29" t="s">
        <v>52</v>
      </c>
      <c r="K66" s="29" t="s">
        <v>53</v>
      </c>
      <c r="L66" s="53"/>
      <c r="M66" s="0"/>
      <c r="N66" s="31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</row>
    <row r="67" customFormat="false" ht="13.8" hidden="false" customHeight="false" outlineLevel="0" collapsed="false">
      <c r="A67" s="32" t="str">
        <f aca="true">INDIRECT("'" &amp;$F$1 &amp; "'!" &amp; ADDRESS(ROW(A67),COLUMN(A67)))</f>
        <v>Rib # 10</v>
      </c>
      <c r="B67" s="23" t="n">
        <f aca="true">INDIRECT("'" &amp;$F$1 &amp; "'!" &amp; ADDRESS(ROW(B67),COLUMN(B67)))</f>
        <v>704.631480075</v>
      </c>
      <c r="C67" s="31"/>
      <c r="D67" s="31"/>
      <c r="E67" s="24"/>
      <c r="F67" s="25" t="n">
        <f aca="false">E62+D66+C66+B67</f>
        <v>6969.165368625</v>
      </c>
      <c r="G67" s="26"/>
      <c r="H67" s="32" t="s">
        <v>28</v>
      </c>
      <c r="I67" s="29" t="s">
        <v>52</v>
      </c>
      <c r="J67" s="52"/>
      <c r="K67" s="52"/>
      <c r="L67" s="53"/>
      <c r="M67" s="0"/>
      <c r="N67" s="31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</row>
    <row r="68" customFormat="false" ht="13.8" hidden="false" customHeight="false" outlineLevel="0" collapsed="false">
      <c r="A68" s="21" t="str">
        <f aca="true">INDIRECT("'" &amp;$F$1 &amp; "'!" &amp; ADDRESS(ROW(A68),COLUMN(A68)))</f>
        <v>Rib # 11 ½</v>
      </c>
      <c r="B68" s="23" t="n">
        <f aca="true">INDIRECT("'" &amp;$F$1 &amp; "'!" &amp; ADDRESS(ROW(B68),COLUMN(B68)))</f>
        <v>781.7809122</v>
      </c>
      <c r="C68" s="34" t="n">
        <f aca="true">INDIRECT("'" &amp;$F$1 &amp; "'!" &amp; ADDRESS(ROW(C68),COLUMN(C68)))</f>
        <v>997.79932215</v>
      </c>
      <c r="D68" s="31"/>
      <c r="E68" s="24"/>
      <c r="F68" s="25" t="n">
        <f aca="false">E62+D66+C68+B68</f>
        <v>6902.30252745</v>
      </c>
      <c r="G68" s="26"/>
      <c r="H68" s="21" t="s">
        <v>59</v>
      </c>
      <c r="I68" s="29" t="s">
        <v>52</v>
      </c>
      <c r="J68" s="29" t="s">
        <v>52</v>
      </c>
      <c r="K68" s="52"/>
      <c r="L68" s="53"/>
      <c r="M68" s="0"/>
      <c r="N68" s="31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</row>
    <row r="69" customFormat="false" ht="13.8" hidden="false" customHeight="false" outlineLevel="0" collapsed="false">
      <c r="A69" s="32" t="str">
        <f aca="true">INDIRECT("'" &amp;$F$1 &amp; "'!" &amp; ADDRESS(ROW(A69),COLUMN(A69)))</f>
        <v>Rib # 13</v>
      </c>
      <c r="B69" s="23" t="n">
        <f aca="true">INDIRECT("'" &amp;$F$1 &amp; "'!" &amp; ADDRESS(ROW(B69),COLUMN(B69)))</f>
        <v>725.204661975</v>
      </c>
      <c r="C69" s="31"/>
      <c r="D69" s="20"/>
      <c r="E69" s="24"/>
      <c r="F69" s="25" t="n">
        <f aca="false">E62+D66+C68+B69</f>
        <v>6845.726277225</v>
      </c>
      <c r="G69" s="26"/>
      <c r="H69" s="32" t="s">
        <v>60</v>
      </c>
      <c r="I69" s="29" t="s">
        <v>52</v>
      </c>
      <c r="J69" s="52"/>
      <c r="K69" s="50"/>
      <c r="L69" s="53"/>
      <c r="M69" s="0"/>
      <c r="N69" s="31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</row>
    <row r="70" customFormat="false" ht="13.8" hidden="false" customHeight="false" outlineLevel="0" collapsed="false">
      <c r="A70" s="21" t="str">
        <f aca="true">INDIRECT("'" &amp;$F$1 &amp; "'!" &amp; ADDRESS(ROW(A70),COLUMN(A70)))</f>
        <v>Rib # 14 ½</v>
      </c>
      <c r="B70" s="23" t="n">
        <f aca="true">INDIRECT("'" &amp;$F$1 &amp; "'!" &amp; ADDRESS(ROW(B70),COLUMN(B70)))</f>
        <v>689.20159365</v>
      </c>
      <c r="C70" s="25" t="n">
        <f aca="true">INDIRECT("'" &amp;$F$1 &amp; "'!" &amp; ADDRESS(ROW(C70),COLUMN(C70)))</f>
        <v>972.082844775</v>
      </c>
      <c r="D70" s="34" t="n">
        <f aca="true">INDIRECT("'" &amp;$F$1 &amp; "'!" &amp; ADDRESS(ROW(D70),COLUMN(D70)))</f>
        <v>3908.904561</v>
      </c>
      <c r="E70" s="54"/>
      <c r="F70" s="25" t="n">
        <f aca="false">E62+D70+C70+B70</f>
        <v>6784.006731525</v>
      </c>
      <c r="G70" s="26"/>
      <c r="H70" s="21" t="s">
        <v>61</v>
      </c>
      <c r="I70" s="29" t="s">
        <v>52</v>
      </c>
      <c r="J70" s="29" t="s">
        <v>52</v>
      </c>
      <c r="K70" s="29" t="s">
        <v>53</v>
      </c>
      <c r="L70" s="53"/>
      <c r="M70" s="0"/>
      <c r="N70" s="31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</row>
    <row r="71" customFormat="false" ht="13.8" hidden="false" customHeight="false" outlineLevel="0" collapsed="false">
      <c r="A71" s="32" t="str">
        <f aca="true">INDIRECT("'" &amp;$F$1 &amp; "'!" &amp; ADDRESS(ROW(A71),COLUMN(A71)))</f>
        <v>Rib # 16</v>
      </c>
      <c r="B71" s="23" t="n">
        <f aca="true">INDIRECT("'" &amp;$F$1 &amp; "'!" &amp; ADDRESS(ROW(B71),COLUMN(B71)))</f>
        <v>612.052161525</v>
      </c>
      <c r="C71" s="31"/>
      <c r="D71" s="31"/>
      <c r="E71" s="24"/>
      <c r="F71" s="25" t="n">
        <f aca="false">E62+D70+C70+B71</f>
        <v>6706.8572994</v>
      </c>
      <c r="G71" s="26"/>
      <c r="H71" s="32" t="s">
        <v>62</v>
      </c>
      <c r="I71" s="29" t="s">
        <v>52</v>
      </c>
      <c r="J71" s="52"/>
      <c r="K71" s="52"/>
      <c r="L71" s="53"/>
      <c r="M71" s="0"/>
      <c r="N71" s="31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</row>
    <row r="72" customFormat="false" ht="13.8" hidden="false" customHeight="false" outlineLevel="0" collapsed="false">
      <c r="A72" s="21" t="str">
        <f aca="true">INDIRECT("'" &amp;$F$1 &amp; "'!" &amp; ADDRESS(ROW(A72),COLUMN(A72)))</f>
        <v>Rib # 17 ½</v>
      </c>
      <c r="B72" s="23" t="n">
        <f aca="true">INDIRECT("'" &amp;$F$1 &amp; "'!" &amp; ADDRESS(ROW(B72),COLUMN(B72)))</f>
        <v>637.7686389</v>
      </c>
      <c r="C72" s="34" t="n">
        <f aca="true">INDIRECT("'" &amp;$F$1 &amp; "'!" &amp; ADDRESS(ROW(C72),COLUMN(C72)))</f>
        <v>884.6468217</v>
      </c>
      <c r="D72" s="31"/>
      <c r="E72" s="24"/>
      <c r="F72" s="25" t="n">
        <f aca="false">E62+D70+C72+B72</f>
        <v>6645.1377537</v>
      </c>
      <c r="G72" s="26"/>
      <c r="H72" s="21" t="s">
        <v>63</v>
      </c>
      <c r="I72" s="29" t="s">
        <v>52</v>
      </c>
      <c r="J72" s="29" t="s">
        <v>52</v>
      </c>
      <c r="K72" s="52"/>
      <c r="L72" s="53"/>
      <c r="M72" s="0"/>
      <c r="N72" s="31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</row>
    <row r="73" customFormat="false" ht="13.8" hidden="false" customHeight="false" outlineLevel="0" collapsed="false">
      <c r="A73" s="32" t="str">
        <f aca="true">INDIRECT("'" &amp;$F$1 &amp; "'!" &amp; ADDRESS(ROW(A73),COLUMN(A73)))</f>
        <v>Rib # 19</v>
      </c>
      <c r="B73" s="23" t="n">
        <f aca="true">INDIRECT("'" &amp;$F$1 &amp; "'!" &amp; ADDRESS(ROW(B73),COLUMN(B73)))</f>
        <v>637.7686389</v>
      </c>
      <c r="C73" s="31"/>
      <c r="D73" s="20"/>
      <c r="E73" s="24"/>
      <c r="F73" s="25" t="n">
        <f aca="false">E62+D70+C72+B73</f>
        <v>6645.1377537</v>
      </c>
      <c r="G73" s="26"/>
      <c r="H73" s="32" t="s">
        <v>39</v>
      </c>
      <c r="I73" s="29" t="s">
        <v>52</v>
      </c>
      <c r="J73" s="52"/>
      <c r="K73" s="50"/>
      <c r="L73" s="53"/>
      <c r="M73" s="0"/>
      <c r="N73" s="31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</row>
    <row r="74" customFormat="false" ht="15.75" hidden="false" customHeight="true" outlineLevel="0" collapsed="false">
      <c r="A74" s="32" t="str">
        <f aca="true">INDIRECT("'" &amp;$F$1 &amp; "'!" &amp; ADDRESS(ROW(A74),COLUMN(A74)))</f>
        <v>Rib # 20 ½</v>
      </c>
      <c r="B74" s="23" t="n">
        <f aca="true">INDIRECT("'" &amp;$F$1 &amp; "'!" &amp; ADDRESS(ROW(B74),COLUMN(B74)))</f>
        <v>678.9150027</v>
      </c>
      <c r="C74" s="25" t="n">
        <f aca="true">INDIRECT("'" &amp;$F$1 &amp; "'!" &amp; ADDRESS(ROW(C74),COLUMN(C74)))</f>
        <v>699.4881846</v>
      </c>
      <c r="D74" s="32" t="n">
        <f aca="true">INDIRECT("'" &amp;$F$1 &amp; "'!" &amp; ADDRESS(ROW(D74),COLUMN(D74)))</f>
        <v>3908.904561</v>
      </c>
      <c r="E74" s="20"/>
      <c r="F74" s="25" t="n">
        <f aca="false">E62+D74+C74+B74</f>
        <v>6501.1254804</v>
      </c>
      <c r="G74" s="26"/>
      <c r="H74" s="32" t="s">
        <v>64</v>
      </c>
      <c r="I74" s="29" t="s">
        <v>52</v>
      </c>
      <c r="J74" s="29" t="s">
        <v>52</v>
      </c>
      <c r="K74" s="29" t="s">
        <v>53</v>
      </c>
      <c r="L74" s="53"/>
      <c r="M74" s="0"/>
      <c r="N74" s="31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</row>
    <row r="75" customFormat="false" ht="15.75" hidden="false" customHeight="true" outlineLevel="0" collapsed="false">
      <c r="A75" s="21" t="str">
        <f aca="true">INDIRECT("'" &amp;$F$1 &amp; "'!" &amp; ADDRESS(ROW(A75),COLUMN(A75)))</f>
        <v>Rib # 22</v>
      </c>
      <c r="B75" s="23" t="n">
        <f aca="true">INDIRECT("'" &amp;$F$1 &amp; "'!" &amp; ADDRESS(ROW(B75),COLUMN(B75)))</f>
        <v>591.478979625</v>
      </c>
      <c r="C75" s="31"/>
      <c r="D75" s="20"/>
      <c r="E75" s="20"/>
      <c r="F75" s="25" t="n">
        <f aca="false">E62+D74+C74+B75</f>
        <v>6413.689457325</v>
      </c>
      <c r="G75" s="26"/>
      <c r="H75" s="21" t="s">
        <v>42</v>
      </c>
      <c r="I75" s="29" t="s">
        <v>52</v>
      </c>
      <c r="J75" s="52"/>
      <c r="K75" s="50"/>
      <c r="L75" s="53"/>
      <c r="M75" s="0"/>
      <c r="N75" s="31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</row>
    <row r="76" customFormat="false" ht="15.75" hidden="false" customHeight="true" outlineLevel="0" collapsed="false">
      <c r="A76" s="32" t="str">
        <f aca="true">INDIRECT("'" &amp;$F$1 &amp; "'!" &amp; ADDRESS(ROW(A76),COLUMN(A76)))</f>
        <v>Rib # 23 ½</v>
      </c>
      <c r="B76" s="23" t="n">
        <f aca="true">INDIRECT("'" &amp;$F$1 &amp; "'!" &amp; ADDRESS(ROW(B76),COLUMN(B76)))</f>
        <v>555.4759113</v>
      </c>
      <c r="C76" s="34" t="n">
        <f aca="true">INDIRECT("'" &amp;$F$1 &amp; "'!" &amp; ADDRESS(ROW(C76),COLUMN(C76)))</f>
        <v>632.625343425</v>
      </c>
      <c r="D76" s="20"/>
      <c r="E76" s="20"/>
      <c r="F76" s="25" t="n">
        <f aca="false">E62+D74+C76+B76</f>
        <v>6310.823547825</v>
      </c>
      <c r="G76" s="26"/>
      <c r="H76" s="32" t="s">
        <v>65</v>
      </c>
      <c r="I76" s="29" t="s">
        <v>52</v>
      </c>
      <c r="J76" s="29" t="s">
        <v>52</v>
      </c>
      <c r="K76" s="50"/>
      <c r="L76" s="53"/>
      <c r="M76" s="0"/>
      <c r="N76" s="31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</row>
    <row r="77" customFormat="false" ht="15.75" hidden="false" customHeight="true" outlineLevel="0" collapsed="false">
      <c r="A77" s="32" t="str">
        <f aca="true">INDIRECT("'" &amp;$F$1 &amp; "'!" &amp; ADDRESS(ROW(A77),COLUMN(A77)))</f>
        <v>Rib # 25</v>
      </c>
      <c r="B77" s="23" t="n">
        <f aca="true">INDIRECT("'" &amp;$F$1 &amp; "'!" &amp; ADDRESS(ROW(B77),COLUMN(B77)))</f>
        <v>462.89659275</v>
      </c>
      <c r="C77" s="36"/>
      <c r="D77" s="55"/>
      <c r="E77" s="55"/>
      <c r="F77" s="25" t="n">
        <f aca="false">E62+D74+C76+B77</f>
        <v>6218.244229275</v>
      </c>
      <c r="G77" s="56"/>
      <c r="H77" s="32" t="s">
        <v>66</v>
      </c>
      <c r="I77" s="29" t="s">
        <v>52</v>
      </c>
      <c r="J77" s="57"/>
      <c r="K77" s="58"/>
      <c r="L77" s="53"/>
      <c r="M77" s="0"/>
      <c r="N77" s="31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</row>
    <row r="78" customFormat="false" ht="13.8" hidden="false" customHeight="false" outlineLevel="0" collapsed="false"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</row>
    <row r="79" customFormat="false" ht="13.8" hidden="false" customHeight="false" outlineLevel="0" collapsed="false"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</row>
    <row r="80" customFormat="false" ht="13.8" hidden="false" customHeight="false" outlineLevel="0" collapsed="false"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</row>
    <row r="81" customFormat="false" ht="13.8" hidden="false" customHeight="false" outlineLevel="0" collapsed="false"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</row>
    <row r="82" customFormat="false" ht="13.8" hidden="false" customHeight="false" outlineLevel="0" collapsed="false"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</row>
    <row r="83" customFormat="false" ht="13.8" hidden="false" customHeight="false" outlineLevel="0" collapsed="false"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</row>
    <row r="84" customFormat="false" ht="13.8" hidden="false" customHeight="false" outlineLevel="0" collapsed="false"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</row>
    <row r="85" customFormat="false" ht="13.8" hidden="false" customHeight="false" outlineLevel="0" collapsed="false"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</row>
    <row r="86" customFormat="false" ht="13.8" hidden="false" customHeight="false" outlineLevel="0" collapsed="false"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</row>
    <row r="87" customFormat="false" ht="13.8" hidden="false" customHeight="false" outlineLevel="0" collapsed="false"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</row>
    <row r="88" customFormat="false" ht="13.8" hidden="false" customHeight="false" outlineLevel="0" collapsed="false"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</row>
    <row r="89" customFormat="false" ht="13.8" hidden="false" customHeight="false" outlineLevel="0" collapsed="false"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</row>
    <row r="90" customFormat="false" ht="13.8" hidden="false" customHeight="false" outlineLevel="0" collapsed="false"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</row>
    <row r="91" customFormat="false" ht="13.8" hidden="false" customHeight="false" outlineLevel="0" collapsed="false"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</row>
    <row r="92" customFormat="false" ht="13.8" hidden="false" customHeight="false" outlineLevel="0" collapsed="false"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</row>
    <row r="93" customFormat="false" ht="13.8" hidden="false" customHeight="false" outlineLevel="0" collapsed="false"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</row>
    <row r="94" customFormat="false" ht="13.8" hidden="false" customHeight="false" outlineLevel="0" collapsed="false"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</row>
    <row r="95" customFormat="false" ht="13.8" hidden="false" customHeight="false" outlineLevel="0" collapsed="false"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</row>
    <row r="96" customFormat="false" ht="13.8" hidden="false" customHeight="false" outlineLevel="0" collapsed="false"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</row>
    <row r="97" customFormat="false" ht="13.8" hidden="false" customHeight="false" outlineLevel="0" collapsed="false"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</row>
    <row r="98" customFormat="false" ht="13.8" hidden="false" customHeight="false" outlineLevel="0" collapsed="false"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</row>
    <row r="99" customFormat="false" ht="13.8" hidden="false" customHeight="false" outlineLevel="0" collapsed="false"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</row>
    <row r="100" customFormat="false" ht="13.8" hidden="false" customHeight="false" outlineLevel="0" collapsed="false"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</row>
    <row r="101" customFormat="false" ht="13.8" hidden="false" customHeight="false" outlineLevel="0" collapsed="false"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</row>
    <row r="102" customFormat="false" ht="13.8" hidden="false" customHeight="false" outlineLevel="0" collapsed="false"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</row>
    <row r="103" customFormat="false" ht="13.8" hidden="false" customHeight="false" outlineLevel="0" collapsed="false"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</row>
    <row r="104" customFormat="false" ht="13.8" hidden="false" customHeight="false" outlineLevel="0" collapsed="false"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</row>
    <row r="105" customFormat="false" ht="13.8" hidden="false" customHeight="false" outlineLevel="0" collapsed="false"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</row>
    <row r="106" customFormat="false" ht="13.8" hidden="false" customHeight="false" outlineLevel="0" collapsed="false"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</row>
    <row r="107" customFormat="false" ht="13.8" hidden="false" customHeight="false" outlineLevel="0" collapsed="false"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</row>
    <row r="108" customFormat="false" ht="13.8" hidden="false" customHeight="false" outlineLevel="0" collapsed="false"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</row>
    <row r="109" customFormat="false" ht="13.8" hidden="false" customHeight="false" outlineLevel="0" collapsed="false"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</row>
    <row r="110" customFormat="false" ht="13.8" hidden="false" customHeight="false" outlineLevel="0" collapsed="false"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</row>
    <row r="111" customFormat="false" ht="13.8" hidden="false" customHeight="false" outlineLevel="0" collapsed="false"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</row>
    <row r="112" customFormat="false" ht="13.8" hidden="false" customHeight="false" outlineLevel="0" collapsed="false"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</row>
    <row r="113" customFormat="false" ht="13.8" hidden="false" customHeight="false" outlineLevel="0" collapsed="false"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</row>
    <row r="114" customFormat="false" ht="13.8" hidden="false" customHeight="false" outlineLevel="0" collapsed="false"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</row>
    <row r="115" customFormat="false" ht="13.8" hidden="false" customHeight="false" outlineLevel="0" collapsed="false"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</row>
    <row r="116" customFormat="false" ht="13.8" hidden="false" customHeight="false" outlineLevel="0" collapsed="false"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</row>
    <row r="117" customFormat="false" ht="13.8" hidden="false" customHeight="false" outlineLevel="0" collapsed="false"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</row>
    <row r="118" customFormat="false" ht="13.8" hidden="false" customHeight="false" outlineLevel="0" collapsed="false"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</row>
    <row r="119" customFormat="false" ht="13.8" hidden="false" customHeight="false" outlineLevel="0" collapsed="false"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</row>
    <row r="120" customFormat="false" ht="13.8" hidden="false" customHeight="false" outlineLevel="0" collapsed="false"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</row>
    <row r="121" customFormat="false" ht="13.8" hidden="false" customHeight="false" outlineLevel="0" collapsed="false"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</row>
    <row r="122" customFormat="false" ht="13.8" hidden="false" customHeight="false" outlineLevel="0" collapsed="false"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</row>
    <row r="123" customFormat="false" ht="13.8" hidden="false" customHeight="false" outlineLevel="0" collapsed="false"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</row>
    <row r="124" customFormat="false" ht="13.8" hidden="false" customHeight="false" outlineLevel="0" collapsed="false"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</row>
    <row r="125" customFormat="false" ht="13.8" hidden="false" customHeight="false" outlineLevel="0" collapsed="false"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</row>
    <row r="126" customFormat="false" ht="13.8" hidden="false" customHeight="false" outlineLevel="0" collapsed="false"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</row>
    <row r="127" customFormat="false" ht="13.8" hidden="false" customHeight="false" outlineLevel="0" collapsed="false"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</row>
    <row r="128" customFormat="false" ht="13.8" hidden="false" customHeight="false" outlineLevel="0" collapsed="false"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</row>
    <row r="129" customFormat="false" ht="13.8" hidden="false" customHeight="false" outlineLevel="0" collapsed="false"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</row>
    <row r="130" customFormat="false" ht="13.8" hidden="false" customHeight="false" outlineLevel="0" collapsed="false"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</row>
    <row r="131" customFormat="false" ht="13.8" hidden="false" customHeight="false" outlineLevel="0" collapsed="false"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</row>
    <row r="132" customFormat="false" ht="13.8" hidden="false" customHeight="false" outlineLevel="0" collapsed="false"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</row>
    <row r="133" customFormat="false" ht="13.8" hidden="false" customHeight="false" outlineLevel="0" collapsed="false"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</row>
    <row r="134" customFormat="false" ht="13.8" hidden="false" customHeight="false" outlineLevel="0" collapsed="false"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</row>
    <row r="135" customFormat="false" ht="13.8" hidden="false" customHeight="false" outlineLevel="0" collapsed="false"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</row>
    <row r="136" customFormat="false" ht="13.8" hidden="false" customHeight="false" outlineLevel="0" collapsed="false"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</row>
    <row r="137" customFormat="false" ht="13.8" hidden="false" customHeight="false" outlineLevel="0" collapsed="false"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</row>
    <row r="138" customFormat="false" ht="13.8" hidden="false" customHeight="false" outlineLevel="0" collapsed="false"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</row>
    <row r="139" customFormat="false" ht="13.8" hidden="false" customHeight="false" outlineLevel="0" collapsed="false"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</row>
    <row r="140" customFormat="false" ht="13.8" hidden="false" customHeight="false" outlineLevel="0" collapsed="false"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</row>
    <row r="141" customFormat="false" ht="13.8" hidden="false" customHeight="false" outlineLevel="0" collapsed="false"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</row>
  </sheetData>
  <mergeCells count="13">
    <mergeCell ref="A1:C1"/>
    <mergeCell ref="D1:E1"/>
    <mergeCell ref="A2:F2"/>
    <mergeCell ref="H2:K2"/>
    <mergeCell ref="A17:F17"/>
    <mergeCell ref="H17:L17"/>
    <mergeCell ref="A32:F32"/>
    <mergeCell ref="H32:L32"/>
    <mergeCell ref="A47:F47"/>
    <mergeCell ref="H47:L47"/>
    <mergeCell ref="A61:F61"/>
    <mergeCell ref="H61:L61"/>
    <mergeCell ref="L64:L77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67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17'!B3*0.94268181</f>
        <v>405.3531783</v>
      </c>
      <c r="C3" s="23" t="n">
        <f aca="false">'Emilie Peace2 17'!C3*0.94268181</f>
        <v>1418.73612405</v>
      </c>
      <c r="D3" s="23" t="n">
        <f aca="false">'Emilie Peace2 17'!D3*0.94268181</f>
        <v>4609.7140509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17'!B4*0.94268181</f>
        <v>348.7922697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17'!B5*0.94268181</f>
        <v>367.6459059</v>
      </c>
      <c r="C5" s="34" t="n">
        <f aca="false">'Emilie Peace2 17'!C5*0.94268181</f>
        <v>1348.0349883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17'!B6*0.94268181</f>
        <v>386.4995421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17'!B7*0.94268181</f>
        <v>386.4995421</v>
      </c>
      <c r="C7" s="23" t="n">
        <f aca="false">'Emilie Peace2 17'!C7*0.94268181</f>
        <v>1267.90703445</v>
      </c>
      <c r="D7" s="23" t="n">
        <f aca="false">'Emilie Peace2 17'!D7*0.94268181</f>
        <v>4595.57382375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17'!B8*0.94268181</f>
        <v>320.5118154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17'!B9*0.94268181</f>
        <v>348.7922697</v>
      </c>
      <c r="C9" s="34" t="n">
        <f aca="false">'Emilie Peace2 17'!C9*0.94268181</f>
        <v>1154.78521725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17'!B10*0.94268181</f>
        <v>358.2190878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17'!B11*0.94268181</f>
        <v>344.07886065</v>
      </c>
      <c r="C11" s="34" t="n">
        <f aca="false">'Emilie Peace2 17'!C11*0.94268181</f>
        <v>862.55385615</v>
      </c>
      <c r="D11" s="34" t="n">
        <f aca="false">'Emilie Peace2 17'!D11*0.94268181</f>
        <v>4760.5431405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17'!B12*0.94268181</f>
        <v>282.804543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17'!B13*0.94268181</f>
        <v>301.6581792</v>
      </c>
      <c r="C13" s="34" t="n">
        <f aca="false">'Emilie Peace2 17'!C13*0.94268181</f>
        <v>772.9990842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17'!B14*0.94268181</f>
        <v>292.2313611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17'!B15*0.94268181</f>
        <v>961.5354462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17'!B16*0.94268181</f>
        <v>810.7063566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17'!B18*0.94268181</f>
        <v>405.3531783</v>
      </c>
      <c r="C18" s="23" t="n">
        <f aca="false">'Emilie Peace2 17'!C18*0.94268181</f>
        <v>1418.73612405</v>
      </c>
      <c r="D18" s="23" t="n">
        <f aca="false">'Emilie Peace2 17'!D18*0.94268181</f>
        <v>4539.01291515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17'!B19*0.94268181</f>
        <v>348.7922697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17'!B20*0.94268181</f>
        <v>367.6459059</v>
      </c>
      <c r="C20" s="34" t="n">
        <f aca="false">'Emilie Peace2 17'!C20*0.94268181</f>
        <v>1348.0349883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17'!B21*0.94268181</f>
        <v>386.4995421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17'!B22*0.94268181</f>
        <v>386.4995421</v>
      </c>
      <c r="C22" s="23" t="n">
        <f aca="false">'Emilie Peace2 17'!C22*0.94268181</f>
        <v>1263.1936254</v>
      </c>
      <c r="D22" s="23" t="n">
        <f aca="false">'Emilie Peace2 17'!D22*0.94268181</f>
        <v>4534.2995061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17'!B23*0.94268181</f>
        <v>320.5118154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17'!B24*0.94268181</f>
        <v>348.7922697</v>
      </c>
      <c r="C24" s="34" t="n">
        <f aca="false">'Emilie Peace2 17'!C24*0.94268181</f>
        <v>1159.4986263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17'!B25*0.94268181</f>
        <v>358.2190878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17'!B26*0.94268181</f>
        <v>344.07886065</v>
      </c>
      <c r="C26" s="34" t="n">
        <f aca="false">'Emilie Peace2 17'!C26*0.94268181</f>
        <v>843.70021995</v>
      </c>
      <c r="D26" s="34" t="n">
        <f aca="false">'Emilie Peace2 17'!D26*0.94268181</f>
        <v>4732.2626862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17'!B27*0.94268181</f>
        <v>282.804543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17'!B28*0.94268181</f>
        <v>301.6581792</v>
      </c>
      <c r="C28" s="34" t="n">
        <f aca="false">'Emilie Peace2 17'!C28*0.94268181</f>
        <v>768.28567515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17'!B29*0.94268181</f>
        <v>292.2313611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17'!B30*0.94268181</f>
        <v>933.2549919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17'!B31*0.94268181</f>
        <v>820.1331747</v>
      </c>
      <c r="C31" s="44"/>
      <c r="D31" s="34" t="n">
        <f aca="false">'Emilie Peace2 17'!D31*0.94268181</f>
        <v>4666.2749595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17'!B33*0.94268181</f>
        <v>405.3531783</v>
      </c>
      <c r="C33" s="23" t="n">
        <f aca="false">'Emilie Peace2 17'!C33*0.94268181</f>
        <v>1418.73612405</v>
      </c>
      <c r="D33" s="23" t="n">
        <f aca="false">'Emilie Peace2 17'!D33*0.94268181</f>
        <v>4572.0067785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17'!B34*0.94268181</f>
        <v>348.7922697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17'!B35*0.94268181</f>
        <v>367.6459059</v>
      </c>
      <c r="C35" s="34" t="n">
        <v>1355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17'!B36*0.94268181</f>
        <v>386.4995421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17'!B37*0.94268181</f>
        <v>386.4995421</v>
      </c>
      <c r="C37" s="23" t="n">
        <f aca="false">'Emilie Peace2 17'!C37*0.94268181</f>
        <v>1263.1936254</v>
      </c>
      <c r="D37" s="23" t="n">
        <f aca="false">'Emilie Peace2 17'!D37*0.94268181</f>
        <v>4572.0067785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17'!B38*0.94268181</f>
        <v>320.5118154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17'!B39*0.94268181</f>
        <v>348.7922697</v>
      </c>
      <c r="C39" s="34" t="n">
        <f aca="false">'Emilie Peace2 17'!C39*0.94268181</f>
        <v>1159.4986263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17'!B40*0.94268181</f>
        <v>358.2190878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17'!B41*0.94268181</f>
        <v>344.07886065</v>
      </c>
      <c r="C41" s="34" t="n">
        <f aca="false">'Emilie Peace2 17'!C41*0.94268181</f>
        <v>843.70021995</v>
      </c>
      <c r="D41" s="34" t="n">
        <f aca="false">'Emilie Peace2 17'!D41*0.94268181</f>
        <v>4746.40291335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17'!B42*0.94268181</f>
        <v>282.804543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17'!B43*0.94268181</f>
        <v>301.6581792</v>
      </c>
      <c r="C43" s="34" t="n">
        <f aca="false">'Emilie Peace2 17'!C43*0.94268181</f>
        <v>768.28567515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17'!B44*0.94268181</f>
        <v>287.51795205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17'!B45*0.94268181</f>
        <v>952.1086281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17'!B46*0.94268181</f>
        <v>876.6940833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17'!B48*0.94268181</f>
        <v>405.3531783</v>
      </c>
      <c r="C48" s="23" t="n">
        <f aca="false">'Emilie Peace2 17'!C48*0.94268181</f>
        <v>1418.73612405</v>
      </c>
      <c r="D48" s="23" t="n">
        <f aca="false">'Emilie Peace2 17'!D48*0.94268181</f>
        <v>4675.7017776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17'!B49*0.94268181</f>
        <v>348.7922697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17'!B50*0.94268181</f>
        <v>367.6459059</v>
      </c>
      <c r="C50" s="34" t="n">
        <f aca="false">'Emilie Peace2 17'!C50*0.94268181</f>
        <v>1352.74839735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17'!B51*0.94268181</f>
        <v>386.4995421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17'!B52*0.94268181</f>
        <v>386.4995421</v>
      </c>
      <c r="C52" s="23" t="n">
        <f aca="false">'Emilie Peace2 17'!C52*0.94268181</f>
        <v>1272.6204435</v>
      </c>
      <c r="D52" s="23" t="n">
        <f aca="false">'Emilie Peace2 17'!D52*0.94268181</f>
        <v>4647.4213233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17'!B53*0.94268181</f>
        <v>320.5118154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17'!B54*0.94268181</f>
        <v>348.7922697</v>
      </c>
      <c r="C54" s="34" t="n">
        <f aca="false">'Emilie Peace2 17'!C54*0.94268181</f>
        <v>1154.78521725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17'!B55*0.94268181</f>
        <v>358.2190878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17'!B56*0.94268181</f>
        <v>344.07886065</v>
      </c>
      <c r="C56" s="34" t="n">
        <f aca="false">'Emilie Peace2 17'!C56*0.94268181</f>
        <v>853.12703805</v>
      </c>
      <c r="D56" s="34" t="n">
        <f aca="false">'Emilie Peace2 17'!D56*0.94268181</f>
        <v>4784.11018575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17'!B57*0.94268181</f>
        <v>282.804543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17'!B58*0.94268181</f>
        <v>301.6581792</v>
      </c>
      <c r="C58" s="34" t="n">
        <f aca="false">'Emilie Peace2 17'!C58*0.94268181</f>
        <v>758.85885705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17'!B59*0.94268181</f>
        <v>292.2313611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17'!B60*0.94268181</f>
        <v>1018.0963548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17'!B62*0.94268181</f>
        <v>881.40749235</v>
      </c>
      <c r="C62" s="25" t="n">
        <f aca="false">'Emilie Peace2 17'!C62*0.94268181</f>
        <v>1206.6327168</v>
      </c>
      <c r="D62" s="34" t="n">
        <f aca="false">'Emilie Peace2 17'!D62*0.94268181</f>
        <v>3582.190878</v>
      </c>
      <c r="E62" s="48" t="n">
        <f aca="false">'Emilie Peace2 17'!E62*0.94268181</f>
        <v>1112.3645358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17'!B63*0.94268181</f>
        <v>754.145448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17'!B64*0.94268181</f>
        <v>815.41976565</v>
      </c>
      <c r="C64" s="34" t="n">
        <f aca="false">'Emilie Peace2 17'!C64*0.94268181</f>
        <v>1065.2304453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17'!B65*0.94268181</f>
        <v>754.145448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17'!B66*0.94268181</f>
        <v>791.8527204</v>
      </c>
      <c r="C66" s="25" t="n">
        <f aca="false">'Emilie Peace2 17'!C66*0.94268181</f>
        <v>1046.3768091</v>
      </c>
      <c r="D66" s="34" t="n">
        <f aca="false">'Emilie Peace2 17'!D66*0.94268181</f>
        <v>3582.190878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17'!B67*0.94268181</f>
        <v>645.73703985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17'!B68*0.94268181</f>
        <v>716.4381756</v>
      </c>
      <c r="C68" s="34" t="n">
        <f aca="false">'Emilie Peace2 17'!C68*0.94268181</f>
        <v>914.4013557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17'!B69*0.94268181</f>
        <v>664.59067605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17'!B70*0.94268181</f>
        <v>631.5968127</v>
      </c>
      <c r="C70" s="25" t="n">
        <f aca="false">'Emilie Peace2 17'!C70*0.94268181</f>
        <v>890.83431045</v>
      </c>
      <c r="D70" s="34" t="n">
        <f aca="false">'Emilie Peace2 17'!D70*0.94268181</f>
        <v>3582.190878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17'!B71*0.94268181</f>
        <v>560.89567695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17'!B72*0.94268181</f>
        <v>584.4627222</v>
      </c>
      <c r="C72" s="34" t="n">
        <f aca="false">'Emilie Peace2 17'!C72*0.94268181</f>
        <v>810.7063566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17'!B73*0.94268181</f>
        <v>584.4627222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17'!B74*0.94268181</f>
        <v>622.1699946</v>
      </c>
      <c r="C74" s="25" t="n">
        <f aca="false">'Emilie Peace2 17'!C74*0.94268181</f>
        <v>641.0236308</v>
      </c>
      <c r="D74" s="32" t="n">
        <f aca="false">'Emilie Peace2 17'!D74*0.94268181</f>
        <v>3582.190878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17'!B75*0.94268181</f>
        <v>542.04204075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17'!B76*0.94268181</f>
        <v>509.0481774</v>
      </c>
      <c r="C76" s="34" t="n">
        <f aca="false">'Emilie Peace2 17'!C76*0.94268181</f>
        <v>579.74931315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17'!B77*0.94268181</f>
        <v>424.2068145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68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17'!B3*0.97134409</f>
        <v>417.6779587</v>
      </c>
      <c r="C3" s="23" t="n">
        <f aca="false">'Emilie Peace2 17'!C3*0.97134409</f>
        <v>1461.87285545</v>
      </c>
      <c r="D3" s="23" t="n">
        <f aca="false">'Emilie Peace2 17'!D3*0.97134409</f>
        <v>4749.8726001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17'!B4*0.97134409</f>
        <v>359.3973133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17'!B5*0.97134409</f>
        <v>378.8241951</v>
      </c>
      <c r="C5" s="34" t="n">
        <f aca="false">'Emilie Peace2 17'!C5*0.97134409</f>
        <v>1389.0220487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17'!B6*0.97134409</f>
        <v>398.2510769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17'!B7*0.97134409</f>
        <v>398.2510769</v>
      </c>
      <c r="C7" s="23" t="n">
        <f aca="false">'Emilie Peace2 17'!C7*0.97134409</f>
        <v>1306.45780105</v>
      </c>
      <c r="D7" s="23" t="n">
        <f aca="false">'Emilie Peace2 17'!D7*0.97134409</f>
        <v>4735.30243875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17'!B8*0.97134409</f>
        <v>330.2569906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17'!B9*0.97134409</f>
        <v>359.3973133</v>
      </c>
      <c r="C9" s="34" t="n">
        <f aca="false">'Emilie Peace2 17'!C9*0.97134409</f>
        <v>1189.89651025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17'!B10*0.97134409</f>
        <v>369.1107542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17'!B11*0.97134409</f>
        <v>354.54059285</v>
      </c>
      <c r="C11" s="34" t="n">
        <f aca="false">'Emilie Peace2 17'!C11*0.97134409</f>
        <v>888.77984235</v>
      </c>
      <c r="D11" s="34" t="n">
        <f aca="false">'Emilie Peace2 17'!D11*0.97134409</f>
        <v>4905.2876545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17'!B12*0.97134409</f>
        <v>291.403227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17'!B13*0.97134409</f>
        <v>310.8301088</v>
      </c>
      <c r="C13" s="34" t="n">
        <f aca="false">'Emilie Peace2 17'!C13*0.97134409</f>
        <v>796.5021538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17'!B14*0.97134409</f>
        <v>301.1166679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17'!B15*0.97134409</f>
        <v>990.7709718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17'!B16*0.97134409</f>
        <v>835.3559174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17'!B18*0.97134409</f>
        <v>417.6779587</v>
      </c>
      <c r="C18" s="23" t="n">
        <f aca="false">'Emilie Peace2 17'!C18*0.97134409</f>
        <v>1461.87285545</v>
      </c>
      <c r="D18" s="23" t="n">
        <f aca="false">'Emilie Peace2 17'!D18*0.97134409</f>
        <v>4677.02179335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17'!B19*0.97134409</f>
        <v>359.3973133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17'!B20*0.97134409</f>
        <v>378.8241951</v>
      </c>
      <c r="C20" s="34" t="n">
        <f aca="false">'Emilie Peace2 17'!C20*0.97134409</f>
        <v>1389.0220487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17'!B21*0.97134409</f>
        <v>398.2510769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17'!B22*0.97134409</f>
        <v>398.2510769</v>
      </c>
      <c r="C22" s="23" t="n">
        <f aca="false">'Emilie Peace2 17'!C22*0.97134409</f>
        <v>1301.6010806</v>
      </c>
      <c r="D22" s="23" t="n">
        <f aca="false">'Emilie Peace2 17'!D22*0.97134409</f>
        <v>4672.1650729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17'!B23*0.97134409</f>
        <v>330.2569906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17'!B24*0.97134409</f>
        <v>359.3973133</v>
      </c>
      <c r="C24" s="34" t="n">
        <f aca="false">'Emilie Peace2 17'!C24*0.97134409</f>
        <v>1194.7532307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17'!B25*0.97134409</f>
        <v>369.1107542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17'!B26*0.97134409</f>
        <v>354.54059285</v>
      </c>
      <c r="C26" s="34" t="n">
        <f aca="false">'Emilie Peace2 17'!C26*0.97134409</f>
        <v>869.35296055</v>
      </c>
      <c r="D26" s="34" t="n">
        <f aca="false">'Emilie Peace2 17'!D26*0.97134409</f>
        <v>4876.1473318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17'!B27*0.97134409</f>
        <v>291.403227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17'!B28*0.97134409</f>
        <v>310.8301088</v>
      </c>
      <c r="C28" s="34" t="n">
        <f aca="false">'Emilie Peace2 17'!C28*0.97134409</f>
        <v>791.64543335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17'!B29*0.97134409</f>
        <v>301.1166679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17'!B30*0.97134409</f>
        <v>961.6306491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17'!B31*0.97134409</f>
        <v>845.0693583</v>
      </c>
      <c r="C31" s="44"/>
      <c r="D31" s="34" t="n">
        <f aca="false">'Emilie Peace2 17'!D31*0.97134409</f>
        <v>4808.1532455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17'!B33*0.97134409</f>
        <v>417.6779587</v>
      </c>
      <c r="C33" s="23" t="n">
        <f aca="false">'Emilie Peace2 17'!C33*0.97134409</f>
        <v>1461.87285545</v>
      </c>
      <c r="D33" s="23" t="n">
        <f aca="false">'Emilie Peace2 17'!D33*0.97134409</f>
        <v>4711.0188365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17'!B34*0.97134409</f>
        <v>359.3973133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17'!B35*0.97134409</f>
        <v>378.8241951</v>
      </c>
      <c r="C35" s="34" t="n">
        <f aca="false">'Emilie Peace2 17'!C35*0.97134409</f>
        <v>1393.87876915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17'!B36*0.97134409</f>
        <v>398.2510769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17'!B37*0.97134409</f>
        <v>398.2510769</v>
      </c>
      <c r="C37" s="23" t="n">
        <f aca="false">'Emilie Peace2 17'!C37*0.97134409</f>
        <v>1301.6010806</v>
      </c>
      <c r="D37" s="23" t="n">
        <f aca="false">'Emilie Peace2 17'!D37*0.97134409</f>
        <v>4711.0188365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17'!B38*0.97134409</f>
        <v>330.2569906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17'!B39*0.97134409</f>
        <v>359.3973133</v>
      </c>
      <c r="C39" s="34" t="n">
        <f aca="false">'Emilie Peace2 17'!C39*0.97134409</f>
        <v>1194.7532307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17'!B40*0.97134409</f>
        <v>369.1107542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17'!B41*0.97134409</f>
        <v>354.54059285</v>
      </c>
      <c r="C41" s="34" t="n">
        <f aca="false">'Emilie Peace2 17'!C41*0.97134409</f>
        <v>869.35296055</v>
      </c>
      <c r="D41" s="34" t="n">
        <f aca="false">'Emilie Peace2 17'!D41*0.97134409</f>
        <v>4890.71749315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17'!B42*0.97134409</f>
        <v>291.403227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17'!B43*0.97134409</f>
        <v>310.8301088</v>
      </c>
      <c r="C43" s="34" t="n">
        <f aca="false">'Emilie Peace2 17'!C43*0.97134409</f>
        <v>791.64543335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17'!B44*0.97134409</f>
        <v>296.25994745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17'!B45*0.97134409</f>
        <v>981.0575309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17'!B46*0.97134409</f>
        <v>903.3500037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17'!B48*0.97134409</f>
        <v>417.6779587</v>
      </c>
      <c r="C48" s="23" t="n">
        <f aca="false">'Emilie Peace2 17'!C48*0.97134409</f>
        <v>1461.87285545</v>
      </c>
      <c r="D48" s="23" t="n">
        <f aca="false">'Emilie Peace2 17'!D48*0.97134409</f>
        <v>4817.8666864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17'!B49*0.97134409</f>
        <v>359.3973133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17'!B50*0.97134409</f>
        <v>378.8241951</v>
      </c>
      <c r="C50" s="34" t="n">
        <f aca="false">'Emilie Peace2 17'!C50*0.97134409</f>
        <v>1393.87876915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17'!B51*0.97134409</f>
        <v>398.2510769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17'!B52*0.97134409</f>
        <v>398.2510769</v>
      </c>
      <c r="C52" s="23" t="n">
        <f aca="false">'Emilie Peace2 17'!C52*0.97134409</f>
        <v>1311.3145215</v>
      </c>
      <c r="D52" s="23" t="n">
        <f aca="false">'Emilie Peace2 17'!D52*0.97134409</f>
        <v>4788.7263637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17'!B53*0.97134409</f>
        <v>330.2569906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17'!B54*0.97134409</f>
        <v>359.3973133</v>
      </c>
      <c r="C54" s="34" t="n">
        <f aca="false">'Emilie Peace2 17'!C54*0.97134409</f>
        <v>1189.89651025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17'!B55*0.97134409</f>
        <v>369.1107542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17'!B56*0.97134409</f>
        <v>354.54059285</v>
      </c>
      <c r="C56" s="34" t="n">
        <f aca="false">'Emilie Peace2 17'!C56*0.97134409</f>
        <v>879.06640145</v>
      </c>
      <c r="D56" s="34" t="n">
        <f aca="false">'Emilie Peace2 17'!D56*0.97134409</f>
        <v>4929.57125675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17'!B57*0.97134409</f>
        <v>291.403227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17'!B58*0.97134409</f>
        <v>310.8301088</v>
      </c>
      <c r="C58" s="34" t="n">
        <f aca="false">'Emilie Peace2 17'!C58*0.97134409</f>
        <v>781.93199245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17'!B59*0.97134409</f>
        <v>301.1166679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17'!B60*0.97134409</f>
        <v>1049.0516172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17'!B62*0.97134409</f>
        <v>908.20672415</v>
      </c>
      <c r="C62" s="25" t="n">
        <f aca="false">'Emilie Peace2 17'!C62*0.97134409</f>
        <v>1243.3204352</v>
      </c>
      <c r="D62" s="34" t="n">
        <f aca="false">'Emilie Peace2 17'!D62*0.97134409</f>
        <v>3691.107542</v>
      </c>
      <c r="E62" s="48" t="n">
        <f aca="false">'Emilie Peace2 17'!E62*0.97134409</f>
        <v>1146.1860262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17'!B63*0.97134409</f>
        <v>777.075272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17'!B64*0.97134409</f>
        <v>840.21263785</v>
      </c>
      <c r="C64" s="34" t="n">
        <f aca="false">'Emilie Peace2 17'!C64*0.97134409</f>
        <v>1097.6188217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17'!B65*0.97134409</f>
        <v>777.075272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17'!B66*0.97134409</f>
        <v>815.9290356</v>
      </c>
      <c r="C66" s="25" t="n">
        <f aca="false">'Emilie Peace2 17'!C66*0.97134409</f>
        <v>1078.1919399</v>
      </c>
      <c r="D66" s="34" t="n">
        <f aca="false">'Emilie Peace2 17'!D66*0.97134409</f>
        <v>3691.107542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17'!B67*0.97134409</f>
        <v>665.37070165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17'!B68*0.97134409</f>
        <v>738.2215084</v>
      </c>
      <c r="C68" s="34" t="n">
        <f aca="false">'Emilie Peace2 17'!C68*0.97134409</f>
        <v>942.2037673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17'!B69*0.97134409</f>
        <v>684.79758345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17'!B70*0.97134409</f>
        <v>650.8005403</v>
      </c>
      <c r="C70" s="25" t="n">
        <f aca="false">'Emilie Peace2 17'!C70*0.97134409</f>
        <v>917.92016505</v>
      </c>
      <c r="D70" s="34" t="n">
        <f aca="false">'Emilie Peace2 17'!D70*0.97134409</f>
        <v>3691.107542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17'!B71*0.97134409</f>
        <v>577.94973355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17'!B72*0.97134409</f>
        <v>602.2333358</v>
      </c>
      <c r="C72" s="34" t="n">
        <f aca="false">'Emilie Peace2 17'!C72*0.97134409</f>
        <v>835.3559174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17'!B73*0.97134409</f>
        <v>602.2333358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17'!B74*0.97134409</f>
        <v>641.0870994</v>
      </c>
      <c r="C74" s="25" t="n">
        <f aca="false">'Emilie Peace2 17'!C74*0.97134409</f>
        <v>660.5139812</v>
      </c>
      <c r="D74" s="32" t="n">
        <f aca="false">'Emilie Peace2 17'!D74*0.97134409</f>
        <v>3691.107542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17'!B75*0.97134409</f>
        <v>558.52285175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17'!B76*0.97134409</f>
        <v>524.5258086</v>
      </c>
      <c r="C76" s="34" t="n">
        <f aca="false">'Emilie Peace2 17'!C76*0.97134409</f>
        <v>597.37661535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17'!B77*0.97134409</f>
        <v>437.1048405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69</v>
      </c>
      <c r="B1" s="13"/>
      <c r="C1" s="13"/>
      <c r="D1" s="59" t="n">
        <v>42649</v>
      </c>
      <c r="E1" s="59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v>430</v>
      </c>
      <c r="C3" s="23" t="n">
        <v>1505</v>
      </c>
      <c r="D3" s="23" t="n">
        <v>4890</v>
      </c>
      <c r="E3" s="24"/>
    </row>
    <row r="4" customFormat="false" ht="13.8" hidden="false" customHeight="false" outlineLevel="0" collapsed="false">
      <c r="A4" s="32" t="s">
        <v>22</v>
      </c>
      <c r="B4" s="22" t="n">
        <v>370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v>390</v>
      </c>
      <c r="C5" s="34" t="n">
        <v>1430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v>410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v>410</v>
      </c>
      <c r="C7" s="23" t="n">
        <v>1345</v>
      </c>
      <c r="D7" s="23" t="n">
        <v>4875</v>
      </c>
      <c r="E7" s="24"/>
    </row>
    <row r="8" customFormat="false" ht="13.8" hidden="false" customHeight="false" outlineLevel="0" collapsed="false">
      <c r="A8" s="32" t="s">
        <v>32</v>
      </c>
      <c r="B8" s="22" t="n">
        <v>340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v>370</v>
      </c>
      <c r="C9" s="34" t="n">
        <v>1225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v>380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v>365</v>
      </c>
      <c r="C11" s="34" t="n">
        <v>915</v>
      </c>
      <c r="D11" s="34" t="n">
        <v>5050</v>
      </c>
      <c r="E11" s="24"/>
    </row>
    <row r="12" customFormat="false" ht="13.8" hidden="false" customHeight="false" outlineLevel="0" collapsed="false">
      <c r="A12" s="32" t="s">
        <v>39</v>
      </c>
      <c r="B12" s="39" t="n">
        <v>300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v>320</v>
      </c>
      <c r="C13" s="34" t="n">
        <v>820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v>310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v>1020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v>860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v>430</v>
      </c>
      <c r="C18" s="23" t="n">
        <v>1505</v>
      </c>
      <c r="D18" s="23" t="n">
        <v>4815</v>
      </c>
      <c r="E18" s="24"/>
    </row>
    <row r="19" customFormat="false" ht="13.8" hidden="false" customHeight="false" outlineLevel="0" collapsed="false">
      <c r="A19" s="32" t="s">
        <v>22</v>
      </c>
      <c r="B19" s="22" t="n">
        <v>370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v>390</v>
      </c>
      <c r="C20" s="34" t="n">
        <v>1430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v>410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v>410</v>
      </c>
      <c r="C22" s="23" t="n">
        <v>1340</v>
      </c>
      <c r="D22" s="23" t="n">
        <v>4810</v>
      </c>
      <c r="E22" s="24"/>
    </row>
    <row r="23" customFormat="false" ht="13.8" hidden="false" customHeight="false" outlineLevel="0" collapsed="false">
      <c r="A23" s="32" t="s">
        <v>32</v>
      </c>
      <c r="B23" s="22" t="n">
        <v>340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v>370</v>
      </c>
      <c r="C24" s="34" t="n">
        <v>1230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v>380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v>365</v>
      </c>
      <c r="C26" s="34" t="n">
        <v>895</v>
      </c>
      <c r="D26" s="34" t="n">
        <v>5020</v>
      </c>
      <c r="E26" s="24"/>
    </row>
    <row r="27" customFormat="false" ht="13.8" hidden="false" customHeight="false" outlineLevel="0" collapsed="false">
      <c r="A27" s="32" t="s">
        <v>39</v>
      </c>
      <c r="B27" s="39" t="n">
        <v>300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v>320</v>
      </c>
      <c r="C28" s="34" t="n">
        <v>815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v>310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v>990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v>870</v>
      </c>
      <c r="C31" s="44"/>
      <c r="D31" s="34" t="n">
        <v>4950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v>430</v>
      </c>
      <c r="C33" s="23" t="n">
        <v>1505</v>
      </c>
      <c r="D33" s="23" t="n">
        <v>4850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v>370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v>390</v>
      </c>
      <c r="C35" s="34" t="n">
        <v>1435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v>410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v>410</v>
      </c>
      <c r="C37" s="23" t="n">
        <v>1340</v>
      </c>
      <c r="D37" s="23" t="n">
        <v>4850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v>340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v>370</v>
      </c>
      <c r="C39" s="34" t="n">
        <v>1230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v>380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v>365</v>
      </c>
      <c r="C41" s="34" t="n">
        <v>895</v>
      </c>
      <c r="D41" s="34" t="n">
        <v>5035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v>300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v>320</v>
      </c>
      <c r="C43" s="34" t="n">
        <v>815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v>305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v>1010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v>930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v>430</v>
      </c>
      <c r="C48" s="23" t="n">
        <v>1505</v>
      </c>
      <c r="D48" s="23" t="n">
        <v>4960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v>370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v>390</v>
      </c>
      <c r="C50" s="34" t="n">
        <v>1435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v>410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v>410</v>
      </c>
      <c r="C52" s="23" t="n">
        <v>1350</v>
      </c>
      <c r="D52" s="23" t="n">
        <v>4930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v>340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v>370</v>
      </c>
      <c r="C54" s="34" t="n">
        <v>1225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v>380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v>365</v>
      </c>
      <c r="C56" s="34" t="n">
        <v>905</v>
      </c>
      <c r="D56" s="34" t="n">
        <v>5075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v>300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v>320</v>
      </c>
      <c r="C58" s="34" t="n">
        <v>805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v>310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v>1080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v>935</v>
      </c>
      <c r="C62" s="25" t="n">
        <v>1280</v>
      </c>
      <c r="D62" s="34" t="n">
        <v>3800</v>
      </c>
      <c r="E62" s="48" t="n">
        <v>1180</v>
      </c>
    </row>
    <row r="63" customFormat="false" ht="13.8" hidden="false" customHeight="false" outlineLevel="0" collapsed="false">
      <c r="A63" s="32" t="s">
        <v>55</v>
      </c>
      <c r="B63" s="23" t="n">
        <v>800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v>865</v>
      </c>
      <c r="C64" s="34" t="n">
        <v>1130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v>800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v>840</v>
      </c>
      <c r="C66" s="25" t="n">
        <v>1110</v>
      </c>
      <c r="D66" s="34" t="n">
        <v>3800</v>
      </c>
      <c r="E66" s="54"/>
    </row>
    <row r="67" customFormat="false" ht="13.8" hidden="false" customHeight="false" outlineLevel="0" collapsed="false">
      <c r="A67" s="32" t="s">
        <v>28</v>
      </c>
      <c r="B67" s="23" t="n">
        <v>685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v>760</v>
      </c>
      <c r="C68" s="34" t="n">
        <v>970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v>705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v>670</v>
      </c>
      <c r="C70" s="25" t="n">
        <v>945</v>
      </c>
      <c r="D70" s="34" t="n">
        <v>3800</v>
      </c>
      <c r="E70" s="54"/>
    </row>
    <row r="71" customFormat="false" ht="13.8" hidden="false" customHeight="false" outlineLevel="0" collapsed="false">
      <c r="A71" s="32" t="s">
        <v>62</v>
      </c>
      <c r="B71" s="23" t="n">
        <v>595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v>620</v>
      </c>
      <c r="C72" s="34" t="n">
        <v>860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v>620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v>660</v>
      </c>
      <c r="C74" s="25" t="n">
        <v>680</v>
      </c>
      <c r="D74" s="32" t="n">
        <v>3800</v>
      </c>
      <c r="E74" s="20"/>
    </row>
    <row r="75" customFormat="false" ht="13.8" hidden="false" customHeight="false" outlineLevel="0" collapsed="false">
      <c r="A75" s="21" t="s">
        <v>42</v>
      </c>
      <c r="B75" s="23" t="n">
        <v>575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v>540</v>
      </c>
      <c r="C76" s="34" t="n">
        <v>615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v>450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70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17'!B3*1.028659095</f>
        <v>442.32341085</v>
      </c>
      <c r="C3" s="23" t="n">
        <f aca="false">'Emilie Peace2 17'!C3*1.028659095</f>
        <v>1548.131937975</v>
      </c>
      <c r="D3" s="23" t="n">
        <f aca="false">'Emilie Peace2 17'!D3*1.028659095</f>
        <v>5030.14297455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17'!B4*1.028659095</f>
        <v>380.60386515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17'!B5*1.028659095</f>
        <v>401.17704705</v>
      </c>
      <c r="C5" s="34" t="n">
        <f aca="false">'Emilie Peace2 17'!C5*1.028659095</f>
        <v>1470.98250585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17'!B6*1.028659095</f>
        <v>421.75022895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17'!B7*1.028659095</f>
        <v>421.75022895</v>
      </c>
      <c r="C7" s="23" t="n">
        <f aca="false">'Emilie Peace2 17'!C7*1.028659095</f>
        <v>1383.546482775</v>
      </c>
      <c r="D7" s="23" t="n">
        <f aca="false">'Emilie Peace2 17'!D7*1.028659095</f>
        <v>5014.713088125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17'!B8*1.028659095</f>
        <v>349.7440923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17'!B9*1.028659095</f>
        <v>380.60386515</v>
      </c>
      <c r="C9" s="34" t="n">
        <f aca="false">'Emilie Peace2 17'!C9*1.028659095</f>
        <v>1260.107391375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17'!B10*1.028659095</f>
        <v>390.8904561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17'!B11*1.028659095</f>
        <v>375.460569675</v>
      </c>
      <c r="C11" s="34" t="n">
        <f aca="false">'Emilie Peace2 17'!C11*1.028659095</f>
        <v>941.223071925</v>
      </c>
      <c r="D11" s="34" t="n">
        <f aca="false">'Emilie Peace2 17'!D11*1.028659095</f>
        <v>5194.72842975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17'!B12*1.028659095</f>
        <v>308.5977285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17'!B13*1.028659095</f>
        <v>329.1709104</v>
      </c>
      <c r="C13" s="34" t="n">
        <f aca="false">'Emilie Peace2 17'!C13*1.028659095</f>
        <v>843.5004579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17'!B14*1.028659095</f>
        <v>318.88431945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17'!B15*1.028659095</f>
        <v>1049.2322769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17'!B16*1.028659095</f>
        <v>884.6468217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17'!B18*1.028659095</f>
        <v>442.32341085</v>
      </c>
      <c r="C18" s="23" t="n">
        <f aca="false">'Emilie Peace2 17'!C18*1.028659095</f>
        <v>1548.131937975</v>
      </c>
      <c r="D18" s="23" t="n">
        <f aca="false">'Emilie Peace2 17'!D18*1.028659095</f>
        <v>4952.993542425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17'!B19*1.028659095</f>
        <v>380.60386515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17'!B20*1.028659095</f>
        <v>401.17704705</v>
      </c>
      <c r="C20" s="34" t="n">
        <f aca="false">'Emilie Peace2 17'!C20*1.028659095</f>
        <v>1470.98250585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17'!B21*1.028659095</f>
        <v>421.75022895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17'!B22*1.028659095</f>
        <v>421.75022895</v>
      </c>
      <c r="C22" s="23" t="n">
        <f aca="false">'Emilie Peace2 17'!C22*1.028659095</f>
        <v>1378.4031873</v>
      </c>
      <c r="D22" s="23" t="n">
        <f aca="false">'Emilie Peace2 17'!D22*1.028659095</f>
        <v>4947.85024695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17'!B23*1.028659095</f>
        <v>349.7440923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17'!B24*1.028659095</f>
        <v>380.60386515</v>
      </c>
      <c r="C24" s="34" t="n">
        <f aca="false">'Emilie Peace2 17'!C24*1.028659095</f>
        <v>1265.25068685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17'!B25*1.028659095</f>
        <v>390.8904561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17'!B26*1.028659095</f>
        <v>375.460569675</v>
      </c>
      <c r="C26" s="34" t="n">
        <f aca="false">'Emilie Peace2 17'!C26*1.028659095</f>
        <v>920.649890025</v>
      </c>
      <c r="D26" s="34" t="n">
        <f aca="false">'Emilie Peace2 17'!D26*1.028659095</f>
        <v>5163.8686569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17'!B27*1.028659095</f>
        <v>308.5977285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17'!B28*1.028659095</f>
        <v>329.1709104</v>
      </c>
      <c r="C28" s="34" t="n">
        <f aca="false">'Emilie Peace2 17'!C28*1.028659095</f>
        <v>838.357162425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17'!B29*1.028659095</f>
        <v>318.88431945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17'!B30*1.028659095</f>
        <v>1018.37250405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17'!B31*1.028659095</f>
        <v>894.93341265</v>
      </c>
      <c r="C31" s="44"/>
      <c r="D31" s="34" t="n">
        <f aca="false">'Emilie Peace2 17'!D31*1.028659095</f>
        <v>5091.86252025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17'!B33*1.028659095</f>
        <v>442.32341085</v>
      </c>
      <c r="C33" s="23" t="n">
        <f aca="false">'Emilie Peace2 17'!C33*1.028659095</f>
        <v>1548.131937975</v>
      </c>
      <c r="D33" s="23" t="n">
        <f aca="false">'Emilie Peace2 17'!D33*1.028659095</f>
        <v>4988.99661075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17'!B34*1.028659095</f>
        <v>380.60386515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17'!B35*1.028659095</f>
        <v>401.17704705</v>
      </c>
      <c r="C35" s="34" t="n">
        <f aca="false">'Emilie Peace2 17'!C35*1.028659095</f>
        <v>1476.125801325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17'!B36*1.028659095</f>
        <v>421.75022895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17'!B37*1.028659095</f>
        <v>421.75022895</v>
      </c>
      <c r="C37" s="23" t="n">
        <f aca="false">'Emilie Peace2 17'!C37*1.028659095</f>
        <v>1378.4031873</v>
      </c>
      <c r="D37" s="23" t="n">
        <f aca="false">'Emilie Peace2 17'!D37*1.028659095</f>
        <v>4988.99661075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17'!B38*1.028659095</f>
        <v>349.7440923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17'!B39*1.028659095</f>
        <v>380.60386515</v>
      </c>
      <c r="C39" s="34" t="n">
        <f aca="false">'Emilie Peace2 17'!C39*1.028659095</f>
        <v>1265.25068685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17'!B40*1.028659095</f>
        <v>390.8904561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17'!B41*1.028659095</f>
        <v>375.460569675</v>
      </c>
      <c r="C41" s="34" t="n">
        <f aca="false">'Emilie Peace2 17'!C41*1.028659095</f>
        <v>920.649890025</v>
      </c>
      <c r="D41" s="34" t="n">
        <f aca="false">'Emilie Peace2 17'!D41*1.028659095</f>
        <v>5179.298543325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17'!B42*1.028659095</f>
        <v>308.5977285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17'!B43*1.028659095</f>
        <v>329.1709104</v>
      </c>
      <c r="C43" s="34" t="n">
        <f aca="false">'Emilie Peace2 17'!C43*1.028659095</f>
        <v>838.357162425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17'!B44*1.028659095</f>
        <v>313.741023975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17'!B45*1.028659095</f>
        <v>1038.94568595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17'!B46*1.028659095</f>
        <v>956.65295835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17'!B48*1.028659095</f>
        <v>442.32341085</v>
      </c>
      <c r="C48" s="23" t="n">
        <f aca="false">'Emilie Peace2 17'!C48*1.028659095</f>
        <v>1548.131937975</v>
      </c>
      <c r="D48" s="23" t="n">
        <f aca="false">'Emilie Peace2 17'!D48*1.028659095</f>
        <v>5102.1491112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17'!B49*1.028659095</f>
        <v>380.60386515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17'!B50*1.028659095</f>
        <v>401.17704705</v>
      </c>
      <c r="C50" s="34" t="n">
        <f aca="false">'Emilie Peace2 17'!C50*1.028659095</f>
        <v>1476.125801325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17'!B51*1.028659095</f>
        <v>421.75022895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17'!B52*1.028659095</f>
        <v>421.75022895</v>
      </c>
      <c r="C52" s="23" t="n">
        <f aca="false">'Emilie Peace2 17'!C52*1.028659095</f>
        <v>1388.68977825</v>
      </c>
      <c r="D52" s="23" t="n">
        <f aca="false">'Emilie Peace2 17'!D52*1.028659095</f>
        <v>5071.28933835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17'!B53*1.028659095</f>
        <v>349.7440923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17'!B54*1.028659095</f>
        <v>380.60386515</v>
      </c>
      <c r="C54" s="34" t="n">
        <f aca="false">'Emilie Peace2 17'!C54*1.028659095</f>
        <v>1260.107391375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17'!B55*1.028659095</f>
        <v>390.8904561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17'!B56*1.028659095</f>
        <v>375.460569675</v>
      </c>
      <c r="C56" s="34" t="n">
        <f aca="false">'Emilie Peace2 17'!C56*1.028659095</f>
        <v>930.936480975</v>
      </c>
      <c r="D56" s="34" t="n">
        <f aca="false">'Emilie Peace2 17'!D56*1.028659095</f>
        <v>5220.444907125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17'!B57*1.028659095</f>
        <v>308.5977285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17'!B58*1.028659095</f>
        <v>329.1709104</v>
      </c>
      <c r="C58" s="34" t="n">
        <f aca="false">'Emilie Peace2 17'!C58*1.028659095</f>
        <v>828.070571475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17'!B59*1.028659095</f>
        <v>318.88431945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17'!B60*1.028659095</f>
        <v>1110.9518226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17'!B62*1.028659095</f>
        <v>961.796253825</v>
      </c>
      <c r="C62" s="25" t="n">
        <f aca="false">'Emilie Peace2 17'!C62*1.028659095</f>
        <v>1316.6836416</v>
      </c>
      <c r="D62" s="34" t="n">
        <f aca="false">'Emilie Peace2 17'!D62*1.028659095</f>
        <v>3908.904561</v>
      </c>
      <c r="E62" s="48" t="n">
        <f aca="false">'Emilie Peace2 17'!E62*1.028659095</f>
        <v>1213.8177321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17'!B63*1.028659095</f>
        <v>822.927276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17'!B64*1.028659095</f>
        <v>889.790117175</v>
      </c>
      <c r="C64" s="34" t="n">
        <f aca="false">'Emilie Peace2 17'!C64*1.028659095</f>
        <v>1162.38477735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17'!B65*1.028659095</f>
        <v>822.927276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17'!B66*1.028659095</f>
        <v>864.0736398</v>
      </c>
      <c r="C66" s="25" t="n">
        <f aca="false">'Emilie Peace2 17'!C66*1.028659095</f>
        <v>1141.81159545</v>
      </c>
      <c r="D66" s="34" t="n">
        <f aca="false">'Emilie Peace2 17'!D66*1.028659095</f>
        <v>3908.904561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17'!B67*1.028659095</f>
        <v>704.631480075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17'!B68*1.028659095</f>
        <v>781.7809122</v>
      </c>
      <c r="C68" s="34" t="n">
        <f aca="false">'Emilie Peace2 17'!C68*1.028659095</f>
        <v>997.79932215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17'!B69*1.028659095</f>
        <v>725.204661975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17'!B70*1.028659095</f>
        <v>689.20159365</v>
      </c>
      <c r="C70" s="25" t="n">
        <f aca="false">'Emilie Peace2 17'!C70*1.028659095</f>
        <v>972.082844775</v>
      </c>
      <c r="D70" s="34" t="n">
        <f aca="false">'Emilie Peace2 17'!D70*1.028659095</f>
        <v>3908.904561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17'!B71*1.028659095</f>
        <v>612.052161525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17'!B72*1.028659095</f>
        <v>637.7686389</v>
      </c>
      <c r="C72" s="34" t="n">
        <f aca="false">'Emilie Peace2 17'!C72*1.028659095</f>
        <v>884.6468217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17'!B73*1.028659095</f>
        <v>637.7686389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17'!B74*1.028659095</f>
        <v>678.9150027</v>
      </c>
      <c r="C74" s="25" t="n">
        <f aca="false">'Emilie Peace2 17'!C74*1.028659095</f>
        <v>699.4881846</v>
      </c>
      <c r="D74" s="32" t="n">
        <f aca="false">'Emilie Peace2 17'!D74*1.028659095</f>
        <v>3908.904561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17'!B75*1.028659095</f>
        <v>591.478979625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17'!B76*1.028659095</f>
        <v>555.4759113</v>
      </c>
      <c r="C76" s="34" t="n">
        <f aca="false">'Emilie Peace2 17'!C76*1.028659095</f>
        <v>632.625343425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17'!B77*1.028659095</f>
        <v>462.89659275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2" activeCellId="0" sqref="B12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71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17'!B3*1.091723621</f>
        <v>469.44115703</v>
      </c>
      <c r="C3" s="23" t="n">
        <f aca="false">'Emilie Peace2 17'!C3*1.091723621</f>
        <v>1643.044049605</v>
      </c>
      <c r="D3" s="23" t="n">
        <f aca="false">'Emilie Peace2 17'!D3*1.091723621</f>
        <v>5338.52850669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17'!B4*1.091723621</f>
        <v>403.93773977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17'!B5*1.091723621</f>
        <v>425.77221219</v>
      </c>
      <c r="C5" s="34" t="n">
        <f aca="false">'Emilie Peace2 17'!C5*1.091723621</f>
        <v>1561.16477803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17'!B6*1.091723621</f>
        <v>447.60668461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17'!B7*1.091723621</f>
        <v>447.60668461</v>
      </c>
      <c r="C7" s="23" t="n">
        <f aca="false">'Emilie Peace2 17'!C7*1.091723621</f>
        <v>1468.368270245</v>
      </c>
      <c r="D7" s="23" t="n">
        <f aca="false">'Emilie Peace2 17'!D7*1.091723621</f>
        <v>5322.152652375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17'!B8*1.091723621</f>
        <v>371.18603114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17'!B9*1.091723621</f>
        <v>403.93773977</v>
      </c>
      <c r="C9" s="34" t="n">
        <f aca="false">'Emilie Peace2 17'!C9*1.091723621</f>
        <v>1337.361435725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17'!B10*1.091723621</f>
        <v>414.85497598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17'!B11*1.091723621</f>
        <v>398.479121665</v>
      </c>
      <c r="C11" s="34" t="n">
        <f aca="false">'Emilie Peace2 17'!C11*1.091723621</f>
        <v>998.927113215</v>
      </c>
      <c r="D11" s="34" t="n">
        <f aca="false">'Emilie Peace2 17'!D11*1.091723621</f>
        <v>5513.20428605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17'!B12*1.091723621</f>
        <v>327.5170863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17'!B13*1.091723621</f>
        <v>349.35155872</v>
      </c>
      <c r="C13" s="34" t="n">
        <f aca="false">'Emilie Peace2 17'!C13*1.091723621</f>
        <v>895.21336922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17'!B14*1.091723621</f>
        <v>338.43432251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17'!B15*1.091723621</f>
        <v>1113.55809342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17'!B16*1.091723621</f>
        <v>938.88231406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17'!B18*1.091723621</f>
        <v>469.44115703</v>
      </c>
      <c r="C18" s="23" t="n">
        <f aca="false">'Emilie Peace2 17'!C18*1.091723621</f>
        <v>1643.044049605</v>
      </c>
      <c r="D18" s="23" t="n">
        <f aca="false">'Emilie Peace2 17'!D18*1.091723621</f>
        <v>5256.649235115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17'!B19*1.091723621</f>
        <v>403.93773977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17'!B20*1.091723621</f>
        <v>425.77221219</v>
      </c>
      <c r="C20" s="34" t="n">
        <f aca="false">'Emilie Peace2 17'!C20*1.091723621</f>
        <v>1561.16477803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17'!B21*1.091723621</f>
        <v>447.60668461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17'!B22*1.091723621</f>
        <v>447.60668461</v>
      </c>
      <c r="C22" s="23" t="n">
        <f aca="false">'Emilie Peace2 17'!C22*1.091723621</f>
        <v>1462.90965214</v>
      </c>
      <c r="D22" s="23" t="n">
        <f aca="false">'Emilie Peace2 17'!D22*1.091723621</f>
        <v>5251.19061701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17'!B23*1.091723621</f>
        <v>371.18603114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17'!B24*1.091723621</f>
        <v>403.93773977</v>
      </c>
      <c r="C24" s="34" t="n">
        <f aca="false">'Emilie Peace2 17'!C24*1.091723621</f>
        <v>1342.82005383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17'!B25*1.091723621</f>
        <v>414.85497598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17'!B26*1.091723621</f>
        <v>398.479121665</v>
      </c>
      <c r="C26" s="34" t="n">
        <f aca="false">'Emilie Peace2 17'!C26*1.091723621</f>
        <v>977.092640795</v>
      </c>
      <c r="D26" s="34" t="n">
        <f aca="false">'Emilie Peace2 17'!D26*1.091723621</f>
        <v>5480.45257742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17'!B27*1.091723621</f>
        <v>327.5170863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17'!B28*1.091723621</f>
        <v>349.35155872</v>
      </c>
      <c r="C28" s="34" t="n">
        <f aca="false">'Emilie Peace2 17'!C28*1.091723621</f>
        <v>889.754751115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17'!B29*1.091723621</f>
        <v>338.43432251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17'!B30*1.091723621</f>
        <v>1080.80638479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17'!B31*1.091723621</f>
        <v>949.79955027</v>
      </c>
      <c r="C31" s="44"/>
      <c r="D31" s="34" t="n">
        <f aca="false">'Emilie Peace2 17'!D31*1.091723621</f>
        <v>5404.03192395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17'!B33*1.091723621</f>
        <v>469.44115703</v>
      </c>
      <c r="C33" s="23" t="n">
        <f aca="false">'Emilie Peace2 17'!C33*1.091723621</f>
        <v>1643.044049605</v>
      </c>
      <c r="D33" s="23" t="n">
        <f aca="false">'Emilie Peace2 17'!D33*1.091723621</f>
        <v>5294.85956185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17'!B34*1.091723621</f>
        <v>403.93773977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17'!B35*1.091723621</f>
        <v>425.77221219</v>
      </c>
      <c r="C35" s="34" t="n">
        <f aca="false">'Emilie Peace2 17'!C35*1.091723621</f>
        <v>1566.623396135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17'!B36*1.091723621</f>
        <v>447.60668461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17'!B37*1.091723621</f>
        <v>447.60668461</v>
      </c>
      <c r="C37" s="23" t="n">
        <f aca="false">'Emilie Peace2 17'!C37*1.091723621</f>
        <v>1462.90965214</v>
      </c>
      <c r="D37" s="23" t="n">
        <f aca="false">'Emilie Peace2 17'!D37*1.091723621</f>
        <v>5294.85956185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17'!B38*1.091723621</f>
        <v>371.18603114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17'!B39*1.091723621</f>
        <v>403.93773977</v>
      </c>
      <c r="C39" s="34" t="n">
        <f aca="false">'Emilie Peace2 17'!C39*1.091723621</f>
        <v>1342.82005383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17'!B40*1.091723621</f>
        <v>414.85497598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17'!B41*1.091723621</f>
        <v>398.479121665</v>
      </c>
      <c r="C41" s="34" t="n">
        <f aca="false">'Emilie Peace2 17'!C41*1.091723621</f>
        <v>977.092640795</v>
      </c>
      <c r="D41" s="34" t="n">
        <f aca="false">'Emilie Peace2 17'!D41*1.091723621</f>
        <v>5496.828431735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17'!B42*1.091723621</f>
        <v>327.5170863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17'!B43*1.091723621</f>
        <v>349.35155872</v>
      </c>
      <c r="C43" s="34" t="n">
        <f aca="false">'Emilie Peace2 17'!C43*1.091723621</f>
        <v>889.754751115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17'!B44*1.091723621</f>
        <v>332.975704405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17'!B45*1.091723621</f>
        <v>1102.64085721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17'!B46*1.091723621</f>
        <v>1015.30296753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17'!B48*1.091723621</f>
        <v>469.44115703</v>
      </c>
      <c r="C48" s="23" t="n">
        <f aca="false">'Emilie Peace2 17'!C48*1.091723621</f>
        <v>1643.044049605</v>
      </c>
      <c r="D48" s="23" t="n">
        <f aca="false">'Emilie Peace2 17'!D48*1.091723621</f>
        <v>5414.94916016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17'!B49*1.091723621</f>
        <v>403.93773977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17'!B50*1.091723621</f>
        <v>425.77221219</v>
      </c>
      <c r="C50" s="34" t="n">
        <f aca="false">'Emilie Peace2 17'!C50*1.091723621</f>
        <v>1566.623396135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17'!B51*1.091723621</f>
        <v>447.60668461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17'!B52*1.091723621</f>
        <v>447.60668461</v>
      </c>
      <c r="C52" s="23" t="n">
        <f aca="false">'Emilie Peace2 17'!C52*1.091723621</f>
        <v>1473.82688835</v>
      </c>
      <c r="D52" s="23" t="n">
        <f aca="false">'Emilie Peace2 17'!D52*1.091723621</f>
        <v>5382.19745153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17'!B53*1.091723621</f>
        <v>371.18603114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17'!B54*1.091723621</f>
        <v>403.93773977</v>
      </c>
      <c r="C54" s="34" t="n">
        <f aca="false">'Emilie Peace2 17'!C54*1.091723621</f>
        <v>1337.361435725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17'!B55*1.091723621</f>
        <v>414.85497598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17'!B56*1.091723621</f>
        <v>398.479121665</v>
      </c>
      <c r="C56" s="34" t="n">
        <f aca="false">'Emilie Peace2 17'!C56*1.091723621</f>
        <v>988.009877005</v>
      </c>
      <c r="D56" s="34" t="n">
        <f aca="false">'Emilie Peace2 17'!D56*1.091723621</f>
        <v>5540.497376575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17'!B57*1.091723621</f>
        <v>327.5170863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17'!B58*1.091723621</f>
        <v>349.35155872</v>
      </c>
      <c r="C58" s="34" t="n">
        <f aca="false">'Emilie Peace2 17'!C58*1.091723621</f>
        <v>878.837514905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17'!B59*1.091723621</f>
        <v>338.43432251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17'!B60*1.091723621</f>
        <v>1179.06151068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17'!B62*1.091723621</f>
        <v>1020.761585635</v>
      </c>
      <c r="C62" s="25" t="n">
        <f aca="false">'Emilie Peace2 17'!C62*1.091723621</f>
        <v>1397.40623488</v>
      </c>
      <c r="D62" s="34" t="n">
        <f aca="false">'Emilie Peace2 17'!D62*1.091723621</f>
        <v>4148.5497598</v>
      </c>
      <c r="E62" s="48" t="n">
        <f aca="false">'Emilie Peace2 17'!E62*1.091723621</f>
        <v>1288.23387278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17'!B63*1.091723621</f>
        <v>873.3788968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17'!B64*1.091723621</f>
        <v>944.340932165</v>
      </c>
      <c r="C64" s="34" t="n">
        <f aca="false">'Emilie Peace2 17'!C64*1.091723621</f>
        <v>1233.64769173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17'!B65*1.091723621</f>
        <v>873.3788968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17'!B66*1.091723621</f>
        <v>917.04784164</v>
      </c>
      <c r="C66" s="25" t="n">
        <f aca="false">'Emilie Peace2 17'!C66*1.091723621</f>
        <v>1211.81321931</v>
      </c>
      <c r="D66" s="34" t="n">
        <f aca="false">'Emilie Peace2 17'!D66*1.091723621</f>
        <v>4148.5497598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17'!B67*1.091723621</f>
        <v>747.830680385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17'!B68*1.091723621</f>
        <v>829.70995196</v>
      </c>
      <c r="C68" s="34" t="n">
        <f aca="false">'Emilie Peace2 17'!C68*1.091723621</f>
        <v>1058.97191237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17'!B69*1.091723621</f>
        <v>769.665152805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17'!B70*1.091723621</f>
        <v>731.45482607</v>
      </c>
      <c r="C70" s="25" t="n">
        <f aca="false">'Emilie Peace2 17'!C70*1.091723621</f>
        <v>1031.678821845</v>
      </c>
      <c r="D70" s="34" t="n">
        <f aca="false">'Emilie Peace2 17'!D70*1.091723621</f>
        <v>4148.5497598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17'!B71*1.091723621</f>
        <v>649.575554495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17'!B72*1.091723621</f>
        <v>676.86864502</v>
      </c>
      <c r="C72" s="34" t="n">
        <f aca="false">'Emilie Peace2 17'!C72*1.091723621</f>
        <v>938.88231406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17'!B73*1.091723621</f>
        <v>676.86864502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17'!B74*1.091723621</f>
        <v>720.53758986</v>
      </c>
      <c r="C74" s="25" t="n">
        <f aca="false">'Emilie Peace2 17'!C74*1.091723621</f>
        <v>742.37206228</v>
      </c>
      <c r="D74" s="32" t="n">
        <f aca="false">'Emilie Peace2 17'!D74*1.091723621</f>
        <v>4148.5497598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17'!B75*1.091723621</f>
        <v>627.741082075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17'!B76*1.091723621</f>
        <v>589.53075534</v>
      </c>
      <c r="C76" s="34" t="n">
        <f aca="false">'Emilie Peace2 17'!C76*1.091723621</f>
        <v>671.410026915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17'!B77*1.091723621</f>
        <v>491.27562945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72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17'!B3*1.130959666</f>
        <v>486.31265638</v>
      </c>
      <c r="C3" s="23" t="n">
        <f aca="false">'Emilie Peace2 17'!C3*1.130959666</f>
        <v>1702.09429733</v>
      </c>
      <c r="D3" s="23" t="n">
        <f aca="false">'Emilie Peace2 17'!D3*1.130959666</f>
        <v>5530.39276674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17'!B4*1.130959666</f>
        <v>418.45507642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17'!B5*1.130959666</f>
        <v>441.07426974</v>
      </c>
      <c r="C5" s="34" t="n">
        <f aca="false">'Emilie Peace2 17'!C5*1.130959666</f>
        <v>1617.27232238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17'!B6*1.130959666</f>
        <v>463.69346306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17'!B7*1.130959666</f>
        <v>463.69346306</v>
      </c>
      <c r="C7" s="23" t="n">
        <f aca="false">'Emilie Peace2 17'!C7*1.130959666</f>
        <v>1521.14075077</v>
      </c>
      <c r="D7" s="23" t="n">
        <f aca="false">'Emilie Peace2 17'!D7*1.130959666</f>
        <v>5513.42837175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17'!B8*1.130959666</f>
        <v>384.52628644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17'!B9*1.130959666</f>
        <v>418.45507642</v>
      </c>
      <c r="C9" s="34" t="n">
        <f aca="false">'Emilie Peace2 17'!C9*1.130959666</f>
        <v>1385.42559085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17'!B10*1.130959666</f>
        <v>429.76467308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17'!B11*1.130959666</f>
        <v>412.80027809</v>
      </c>
      <c r="C11" s="34" t="n">
        <f aca="false">'Emilie Peace2 17'!C11*1.130959666</f>
        <v>1034.82809439</v>
      </c>
      <c r="D11" s="34" t="n">
        <f aca="false">'Emilie Peace2 17'!D11*1.130959666</f>
        <v>5711.3463133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17'!B12*1.130959666</f>
        <v>339.2878998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17'!B13*1.130959666</f>
        <v>361.90709312</v>
      </c>
      <c r="C13" s="34" t="n">
        <f aca="false">'Emilie Peace2 17'!C13*1.130959666</f>
        <v>927.38692612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17'!B14*1.130959666</f>
        <v>350.59749646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17'!B15*1.130959666</f>
        <v>1153.57885932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17'!B16*1.130959666</f>
        <v>972.62531276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17'!B18*1.130959666</f>
        <v>486.31265638</v>
      </c>
      <c r="C18" s="23" t="n">
        <f aca="false">'Emilie Peace2 17'!C18*1.130959666</f>
        <v>1702.09429733</v>
      </c>
      <c r="D18" s="23" t="n">
        <f aca="false">'Emilie Peace2 17'!D18*1.130959666</f>
        <v>5445.57079179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17'!B19*1.130959666</f>
        <v>418.45507642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17'!B20*1.130959666</f>
        <v>441.07426974</v>
      </c>
      <c r="C20" s="34" t="n">
        <f aca="false">'Emilie Peace2 17'!C20*1.130959666</f>
        <v>1617.27232238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17'!B21*1.130959666</f>
        <v>463.69346306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17'!B22*1.130959666</f>
        <v>463.69346306</v>
      </c>
      <c r="C22" s="23" t="n">
        <f aca="false">'Emilie Peace2 17'!C22*1.130959666</f>
        <v>1515.48595244</v>
      </c>
      <c r="D22" s="23" t="n">
        <f aca="false">'Emilie Peace2 17'!D22*1.130959666</f>
        <v>5439.91599346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17'!B23*1.130959666</f>
        <v>384.52628644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17'!B24*1.130959666</f>
        <v>418.45507642</v>
      </c>
      <c r="C24" s="34" t="n">
        <f aca="false">'Emilie Peace2 17'!C24*1.130959666</f>
        <v>1391.08038918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17'!B25*1.130959666</f>
        <v>429.76467308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17'!B26*1.130959666</f>
        <v>412.80027809</v>
      </c>
      <c r="C26" s="34" t="n">
        <f aca="false">'Emilie Peace2 17'!C26*1.130959666</f>
        <v>1012.20890107</v>
      </c>
      <c r="D26" s="34" t="n">
        <f aca="false">'Emilie Peace2 17'!D26*1.130959666</f>
        <v>5677.41752332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17'!B27*1.130959666</f>
        <v>339.2878998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17'!B28*1.130959666</f>
        <v>361.90709312</v>
      </c>
      <c r="C28" s="34" t="n">
        <f aca="false">'Emilie Peace2 17'!C28*1.130959666</f>
        <v>921.73212779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17'!B29*1.130959666</f>
        <v>350.59749646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17'!B30*1.130959666</f>
        <v>1119.65006934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17'!B31*1.130959666</f>
        <v>983.93490942</v>
      </c>
      <c r="C31" s="44"/>
      <c r="D31" s="34" t="n">
        <f aca="false">'Emilie Peace2 17'!D31*1.130959666</f>
        <v>5598.2503467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17'!B33*1.130959666</f>
        <v>486.31265638</v>
      </c>
      <c r="C33" s="23" t="n">
        <f aca="false">'Emilie Peace2 17'!C33*1.130959666</f>
        <v>1702.09429733</v>
      </c>
      <c r="D33" s="23" t="n">
        <f aca="false">'Emilie Peace2 17'!D33*1.130959666</f>
        <v>5485.1543801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17'!B34*1.130959666</f>
        <v>418.45507642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17'!B35*1.130959666</f>
        <v>441.07426974</v>
      </c>
      <c r="C35" s="34" t="n">
        <f aca="false">'Emilie Peace2 17'!C35*1.130959666</f>
        <v>1622.92712071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17'!B36*1.130959666</f>
        <v>463.69346306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17'!B37*1.130959666</f>
        <v>463.69346306</v>
      </c>
      <c r="C37" s="23" t="n">
        <f aca="false">'Emilie Peace2 17'!C37*1.130959666</f>
        <v>1515.48595244</v>
      </c>
      <c r="D37" s="23" t="n">
        <f aca="false">'Emilie Peace2 17'!D37*1.130959666</f>
        <v>5485.1543801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17'!B38*1.130959666</f>
        <v>384.52628644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17'!B39*1.130959666</f>
        <v>418.45507642</v>
      </c>
      <c r="C39" s="34" t="n">
        <f aca="false">'Emilie Peace2 17'!C39*1.130959666</f>
        <v>1391.08038918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17'!B40*1.130959666</f>
        <v>429.76467308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17'!B41*1.130959666</f>
        <v>412.80027809</v>
      </c>
      <c r="C41" s="34" t="n">
        <f aca="false">'Emilie Peace2 17'!C41*1.130959666</f>
        <v>1012.20890107</v>
      </c>
      <c r="D41" s="34" t="n">
        <f aca="false">'Emilie Peace2 17'!D41*1.130959666</f>
        <v>5694.38191831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17'!B42*1.130959666</f>
        <v>339.2878998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17'!B43*1.130959666</f>
        <v>361.90709312</v>
      </c>
      <c r="C43" s="34" t="n">
        <f aca="false">'Emilie Peace2 17'!C43*1.130959666</f>
        <v>921.73212779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17'!B44*1.130959666</f>
        <v>344.94269813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17'!B45*1.130959666</f>
        <v>1142.26926266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17'!B46*1.130959666</f>
        <v>1051.79248938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17'!B48*1.130959666</f>
        <v>486.31265638</v>
      </c>
      <c r="C48" s="23" t="n">
        <f aca="false">'Emilie Peace2 17'!C48*1.130959666</f>
        <v>1702.09429733</v>
      </c>
      <c r="D48" s="23" t="n">
        <f aca="false">'Emilie Peace2 17'!D48*1.130959666</f>
        <v>5609.55994336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17'!B49*1.130959666</f>
        <v>418.45507642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17'!B50*1.130959666</f>
        <v>441.07426974</v>
      </c>
      <c r="C50" s="34" t="n">
        <f aca="false">'Emilie Peace2 17'!C50*1.130959666</f>
        <v>1622.92712071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17'!B51*1.130959666</f>
        <v>463.69346306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17'!B52*1.130959666</f>
        <v>463.69346306</v>
      </c>
      <c r="C52" s="23" t="n">
        <f aca="false">'Emilie Peace2 17'!C52*1.130959666</f>
        <v>1526.7955491</v>
      </c>
      <c r="D52" s="23" t="n">
        <f aca="false">'Emilie Peace2 17'!D52*1.130959666</f>
        <v>5575.63115338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17'!B53*1.130959666</f>
        <v>384.52628644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17'!B54*1.130959666</f>
        <v>418.45507642</v>
      </c>
      <c r="C54" s="34" t="n">
        <f aca="false">'Emilie Peace2 17'!C54*1.130959666</f>
        <v>1385.42559085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17'!B55*1.130959666</f>
        <v>429.76467308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17'!B56*1.130959666</f>
        <v>412.80027809</v>
      </c>
      <c r="C56" s="34" t="n">
        <f aca="false">'Emilie Peace2 17'!C56*1.130959666</f>
        <v>1023.51849773</v>
      </c>
      <c r="D56" s="34" t="n">
        <f aca="false">'Emilie Peace2 17'!D56*1.130959666</f>
        <v>5739.62030495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17'!B57*1.130959666</f>
        <v>339.2878998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17'!B58*1.130959666</f>
        <v>361.90709312</v>
      </c>
      <c r="C58" s="34" t="n">
        <f aca="false">'Emilie Peace2 17'!C58*1.130959666</f>
        <v>910.42253113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17'!B59*1.130959666</f>
        <v>350.59749646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17'!B60*1.130959666</f>
        <v>1221.43643928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17'!B62*1.130959666</f>
        <v>1057.44728771</v>
      </c>
      <c r="C62" s="25" t="n">
        <f aca="false">'Emilie Peace2 17'!C62*1.130959666</f>
        <v>1447.62837248</v>
      </c>
      <c r="D62" s="34" t="n">
        <f aca="false">'Emilie Peace2 17'!D62*1.130959666</f>
        <v>4297.6467308</v>
      </c>
      <c r="E62" s="48" t="n">
        <f aca="false">'Emilie Peace2 17'!E62*1.130959666</f>
        <v>1334.53240588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17'!B63*1.130959666</f>
        <v>904.7677328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17'!B64*1.130959666</f>
        <v>978.28011109</v>
      </c>
      <c r="C64" s="34" t="n">
        <f aca="false">'Emilie Peace2 17'!C64*1.130959666</f>
        <v>1277.98442258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17'!B65*1.130959666</f>
        <v>904.7677328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17'!B66*1.130959666</f>
        <v>950.00611944</v>
      </c>
      <c r="C66" s="25" t="n">
        <f aca="false">'Emilie Peace2 17'!C66*1.130959666</f>
        <v>1255.36522926</v>
      </c>
      <c r="D66" s="34" t="n">
        <f aca="false">'Emilie Peace2 17'!D66*1.130959666</f>
        <v>4297.6467308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17'!B67*1.130959666</f>
        <v>774.70737121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17'!B68*1.130959666</f>
        <v>859.52934616</v>
      </c>
      <c r="C68" s="34" t="n">
        <f aca="false">'Emilie Peace2 17'!C68*1.130959666</f>
        <v>1097.03087602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17'!B69*1.130959666</f>
        <v>797.32656453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17'!B70*1.130959666</f>
        <v>757.74297622</v>
      </c>
      <c r="C70" s="25" t="n">
        <f aca="false">'Emilie Peace2 17'!C70*1.130959666</f>
        <v>1068.75688437</v>
      </c>
      <c r="D70" s="34" t="n">
        <f aca="false">'Emilie Peace2 17'!D70*1.130959666</f>
        <v>4297.6467308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17'!B71*1.130959666</f>
        <v>672.92100127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17'!B72*1.130959666</f>
        <v>701.19499292</v>
      </c>
      <c r="C72" s="34" t="n">
        <f aca="false">'Emilie Peace2 17'!C72*1.130959666</f>
        <v>972.62531276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17'!B73*1.130959666</f>
        <v>701.19499292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17'!B74*1.130959666</f>
        <v>746.43337956</v>
      </c>
      <c r="C74" s="25" t="n">
        <f aca="false">'Emilie Peace2 17'!C74*1.130959666</f>
        <v>769.05257288</v>
      </c>
      <c r="D74" s="32" t="n">
        <f aca="false">'Emilie Peace2 17'!D74*1.130959666</f>
        <v>4297.6467308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17'!B75*1.130959666</f>
        <v>650.30180795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17'!B76*1.130959666</f>
        <v>610.71821964</v>
      </c>
      <c r="C76" s="34" t="n">
        <f aca="false">'Emilie Peace2 17'!C76*1.130959666</f>
        <v>695.54019459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17'!B77*1.130959666</f>
        <v>508.9318497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01953125" defaultRowHeight="13.8" zeroHeight="false" outlineLevelRow="0" outlineLevelCol="0"/>
  <cols>
    <col collapsed="false" customWidth="true" hidden="false" outlineLevel="0" max="6" min="1" style="0" width="10.53"/>
  </cols>
  <sheetData>
    <row r="1" customFormat="false" ht="13.8" hidden="false" customHeight="false" outlineLevel="0" collapsed="false">
      <c r="A1" s="13" t="s">
        <v>73</v>
      </c>
      <c r="B1" s="13"/>
      <c r="C1" s="13"/>
      <c r="D1" s="14"/>
      <c r="E1" s="14"/>
    </row>
    <row r="2" customFormat="false" ht="13.8" hidden="false" customHeight="false" outlineLevel="0" collapsed="false">
      <c r="A2" s="17" t="s">
        <v>16</v>
      </c>
      <c r="B2" s="17"/>
      <c r="C2" s="17"/>
      <c r="D2" s="17"/>
      <c r="E2" s="17"/>
      <c r="F2" s="17"/>
    </row>
    <row r="3" customFormat="false" ht="13.8" hidden="false" customHeight="false" outlineLevel="0" collapsed="false">
      <c r="A3" s="21" t="s">
        <v>17</v>
      </c>
      <c r="B3" s="22" t="n">
        <f aca="false">'Emilie Peace2 17'!B3*1.2056</f>
        <v>518.408</v>
      </c>
      <c r="C3" s="23" t="n">
        <f aca="false">'Emilie Peace2 17'!C3*1.2056</f>
        <v>1814.428</v>
      </c>
      <c r="D3" s="23" t="n">
        <f aca="false">'Emilie Peace2 17'!D3*1.2056</f>
        <v>5895.384</v>
      </c>
      <c r="E3" s="24"/>
    </row>
    <row r="4" customFormat="false" ht="13.8" hidden="false" customHeight="false" outlineLevel="0" collapsed="false">
      <c r="A4" s="32" t="s">
        <v>22</v>
      </c>
      <c r="B4" s="22" t="n">
        <f aca="false">'Emilie Peace2 17'!B4*1.2056</f>
        <v>446.072</v>
      </c>
      <c r="C4" s="31"/>
      <c r="D4" s="31"/>
      <c r="E4" s="24"/>
    </row>
    <row r="5" customFormat="false" ht="13.8" hidden="false" customHeight="false" outlineLevel="0" collapsed="false">
      <c r="A5" s="32" t="s">
        <v>24</v>
      </c>
      <c r="B5" s="22" t="n">
        <f aca="false">'Emilie Peace2 17'!B5*1.2056</f>
        <v>470.184</v>
      </c>
      <c r="C5" s="34" t="n">
        <f aca="false">'Emilie Peace2 17'!C5*1.2056</f>
        <v>1724.008</v>
      </c>
      <c r="D5" s="31"/>
      <c r="E5" s="24"/>
    </row>
    <row r="6" customFormat="false" ht="13.8" hidden="false" customHeight="false" outlineLevel="0" collapsed="false">
      <c r="A6" s="32" t="s">
        <v>26</v>
      </c>
      <c r="B6" s="22" t="n">
        <f aca="false">'Emilie Peace2 17'!B6*1.2056</f>
        <v>494.296</v>
      </c>
      <c r="C6" s="36"/>
      <c r="D6" s="36"/>
      <c r="E6" s="24"/>
    </row>
    <row r="7" customFormat="false" ht="13.8" hidden="false" customHeight="false" outlineLevel="0" collapsed="false">
      <c r="A7" s="32" t="s">
        <v>28</v>
      </c>
      <c r="B7" s="22" t="n">
        <f aca="false">'Emilie Peace2 17'!B7*1.2056</f>
        <v>494.296</v>
      </c>
      <c r="C7" s="23" t="n">
        <f aca="false">'Emilie Peace2 17'!C7*1.2056</f>
        <v>1621.532</v>
      </c>
      <c r="D7" s="23" t="n">
        <f aca="false">'Emilie Peace2 17'!D7*1.2056</f>
        <v>5877.3</v>
      </c>
      <c r="E7" s="24"/>
    </row>
    <row r="8" customFormat="false" ht="13.8" hidden="false" customHeight="false" outlineLevel="0" collapsed="false">
      <c r="A8" s="32" t="s">
        <v>32</v>
      </c>
      <c r="B8" s="22" t="n">
        <f aca="false">'Emilie Peace2 17'!B8*1.2056</f>
        <v>409.904</v>
      </c>
      <c r="C8" s="31"/>
      <c r="D8" s="31"/>
      <c r="E8" s="24"/>
    </row>
    <row r="9" customFormat="false" ht="13.8" hidden="false" customHeight="false" outlineLevel="0" collapsed="false">
      <c r="A9" s="32" t="s">
        <v>33</v>
      </c>
      <c r="B9" s="22" t="n">
        <f aca="false">'Emilie Peace2 17'!B9*1.2056</f>
        <v>446.072</v>
      </c>
      <c r="C9" s="34" t="n">
        <f aca="false">'Emilie Peace2 17'!C9*1.2056</f>
        <v>1476.86</v>
      </c>
      <c r="D9" s="31"/>
      <c r="E9" s="24"/>
    </row>
    <row r="10" customFormat="false" ht="13.8" hidden="false" customHeight="false" outlineLevel="0" collapsed="false">
      <c r="A10" s="32" t="s">
        <v>34</v>
      </c>
      <c r="B10" s="22" t="n">
        <f aca="false">'Emilie Peace2 17'!B10*1.2056</f>
        <v>458.128</v>
      </c>
      <c r="C10" s="31"/>
      <c r="D10" s="20"/>
      <c r="E10" s="24"/>
    </row>
    <row r="11" customFormat="false" ht="13.8" hidden="false" customHeight="false" outlineLevel="0" collapsed="false">
      <c r="A11" s="32" t="s">
        <v>35</v>
      </c>
      <c r="B11" s="39" t="n">
        <f aca="false">'Emilie Peace2 17'!B11*1.2056</f>
        <v>440.044</v>
      </c>
      <c r="C11" s="34" t="n">
        <f aca="false">'Emilie Peace2 17'!C11*1.2056</f>
        <v>1103.124</v>
      </c>
      <c r="D11" s="34" t="n">
        <f aca="false">'Emilie Peace2 17'!D11*1.2056</f>
        <v>6088.28</v>
      </c>
      <c r="E11" s="24"/>
    </row>
    <row r="12" customFormat="false" ht="13.8" hidden="false" customHeight="false" outlineLevel="0" collapsed="false">
      <c r="A12" s="32" t="s">
        <v>39</v>
      </c>
      <c r="B12" s="39" t="n">
        <f aca="false">'Emilie Peace2 17'!B12*1.2056</f>
        <v>361.68</v>
      </c>
      <c r="C12" s="40"/>
      <c r="D12" s="20"/>
      <c r="E12" s="24"/>
    </row>
    <row r="13" customFormat="false" ht="13.8" hidden="false" customHeight="false" outlineLevel="0" collapsed="false">
      <c r="A13" s="32" t="s">
        <v>40</v>
      </c>
      <c r="B13" s="39" t="n">
        <f aca="false">'Emilie Peace2 17'!B13*1.2056</f>
        <v>385.792</v>
      </c>
      <c r="C13" s="34" t="n">
        <f aca="false">'Emilie Peace2 17'!C13*1.2056</f>
        <v>988.592</v>
      </c>
      <c r="D13" s="20"/>
      <c r="E13" s="24"/>
    </row>
    <row r="14" customFormat="false" ht="13.8" hidden="false" customHeight="false" outlineLevel="0" collapsed="false">
      <c r="A14" s="32" t="s">
        <v>42</v>
      </c>
      <c r="B14" s="39" t="n">
        <f aca="false">'Emilie Peace2 17'!B14*1.2056</f>
        <v>373.736</v>
      </c>
      <c r="C14" s="31"/>
      <c r="D14" s="31"/>
      <c r="E14" s="24"/>
    </row>
    <row r="15" customFormat="false" ht="13.8" hidden="false" customHeight="false" outlineLevel="0" collapsed="false">
      <c r="A15" s="32" t="s">
        <v>43</v>
      </c>
      <c r="B15" s="39" t="n">
        <f aca="false">'Emilie Peace2 17'!B15*1.2056</f>
        <v>1229.712</v>
      </c>
      <c r="C15" s="31"/>
      <c r="D15" s="20"/>
      <c r="E15" s="24"/>
    </row>
    <row r="16" customFormat="false" ht="13.8" hidden="false" customHeight="false" outlineLevel="0" collapsed="false">
      <c r="A16" s="32" t="s">
        <v>44</v>
      </c>
      <c r="B16" s="42" t="n">
        <f aca="false">'Emilie Peace2 17'!B16*1.2056</f>
        <v>1036.816</v>
      </c>
      <c r="C16" s="31"/>
      <c r="D16" s="20"/>
      <c r="E16" s="24"/>
    </row>
    <row r="17" customFormat="false" ht="13.8" hidden="false" customHeight="false" outlineLevel="0" collapsed="false">
      <c r="A17" s="17" t="s">
        <v>45</v>
      </c>
      <c r="B17" s="17"/>
      <c r="C17" s="17"/>
      <c r="D17" s="17"/>
      <c r="E17" s="17"/>
      <c r="F17" s="17"/>
    </row>
    <row r="18" customFormat="false" ht="13.8" hidden="false" customHeight="false" outlineLevel="0" collapsed="false">
      <c r="A18" s="21" t="s">
        <v>17</v>
      </c>
      <c r="B18" s="22" t="n">
        <f aca="false">'Emilie Peace2 17'!B18*1.2056</f>
        <v>518.408</v>
      </c>
      <c r="C18" s="23" t="n">
        <f aca="false">'Emilie Peace2 17'!C18*1.2056</f>
        <v>1814.428</v>
      </c>
      <c r="D18" s="23" t="n">
        <f aca="false">'Emilie Peace2 17'!D18*1.2056</f>
        <v>5804.964</v>
      </c>
      <c r="E18" s="24"/>
    </row>
    <row r="19" customFormat="false" ht="13.8" hidden="false" customHeight="false" outlineLevel="0" collapsed="false">
      <c r="A19" s="32" t="s">
        <v>22</v>
      </c>
      <c r="B19" s="22" t="n">
        <f aca="false">'Emilie Peace2 17'!B19*1.2056</f>
        <v>446.072</v>
      </c>
      <c r="C19" s="31"/>
      <c r="D19" s="31"/>
      <c r="E19" s="24"/>
    </row>
    <row r="20" customFormat="false" ht="13.8" hidden="false" customHeight="false" outlineLevel="0" collapsed="false">
      <c r="A20" s="32" t="s">
        <v>24</v>
      </c>
      <c r="B20" s="22" t="n">
        <f aca="false">'Emilie Peace2 17'!B20*1.2056</f>
        <v>470.184</v>
      </c>
      <c r="C20" s="34" t="n">
        <f aca="false">'Emilie Peace2 17'!C20*1.2056</f>
        <v>1724.008</v>
      </c>
      <c r="D20" s="31"/>
      <c r="E20" s="24"/>
    </row>
    <row r="21" customFormat="false" ht="13.8" hidden="false" customHeight="false" outlineLevel="0" collapsed="false">
      <c r="A21" s="32" t="s">
        <v>26</v>
      </c>
      <c r="B21" s="22" t="n">
        <f aca="false">'Emilie Peace2 17'!B21*1.2056</f>
        <v>494.296</v>
      </c>
      <c r="C21" s="36"/>
      <c r="D21" s="36"/>
      <c r="E21" s="24"/>
    </row>
    <row r="22" customFormat="false" ht="13.8" hidden="false" customHeight="false" outlineLevel="0" collapsed="false">
      <c r="A22" s="32" t="s">
        <v>28</v>
      </c>
      <c r="B22" s="22" t="n">
        <f aca="false">'Emilie Peace2 17'!B22*1.2056</f>
        <v>494.296</v>
      </c>
      <c r="C22" s="23" t="n">
        <f aca="false">'Emilie Peace2 17'!C22*1.2056</f>
        <v>1615.504</v>
      </c>
      <c r="D22" s="23" t="n">
        <f aca="false">'Emilie Peace2 17'!D22*1.2056</f>
        <v>5798.936</v>
      </c>
      <c r="E22" s="24"/>
    </row>
    <row r="23" customFormat="false" ht="13.8" hidden="false" customHeight="false" outlineLevel="0" collapsed="false">
      <c r="A23" s="32" t="s">
        <v>32</v>
      </c>
      <c r="B23" s="22" t="n">
        <f aca="false">'Emilie Peace2 17'!B23*1.2056</f>
        <v>409.904</v>
      </c>
      <c r="C23" s="31"/>
      <c r="D23" s="31"/>
      <c r="E23" s="24"/>
    </row>
    <row r="24" customFormat="false" ht="13.8" hidden="false" customHeight="false" outlineLevel="0" collapsed="false">
      <c r="A24" s="32" t="s">
        <v>33</v>
      </c>
      <c r="B24" s="22" t="n">
        <f aca="false">'Emilie Peace2 17'!B24*1.2056</f>
        <v>446.072</v>
      </c>
      <c r="C24" s="34" t="n">
        <f aca="false">'Emilie Peace2 17'!C24*1.2056</f>
        <v>1482.888</v>
      </c>
      <c r="D24" s="31"/>
      <c r="E24" s="24"/>
    </row>
    <row r="25" customFormat="false" ht="13.8" hidden="false" customHeight="false" outlineLevel="0" collapsed="false">
      <c r="A25" s="32" t="s">
        <v>34</v>
      </c>
      <c r="B25" s="22" t="n">
        <f aca="false">'Emilie Peace2 17'!B25*1.2056</f>
        <v>458.128</v>
      </c>
      <c r="C25" s="31"/>
      <c r="D25" s="20"/>
      <c r="E25" s="24"/>
    </row>
    <row r="26" customFormat="false" ht="13.8" hidden="false" customHeight="false" outlineLevel="0" collapsed="false">
      <c r="A26" s="32" t="s">
        <v>35</v>
      </c>
      <c r="B26" s="39" t="n">
        <f aca="false">'Emilie Peace2 17'!B26*1.2056</f>
        <v>440.044</v>
      </c>
      <c r="C26" s="34" t="n">
        <f aca="false">'Emilie Peace2 17'!C26*1.2056</f>
        <v>1079.012</v>
      </c>
      <c r="D26" s="34" t="n">
        <f aca="false">'Emilie Peace2 17'!D26*1.2056</f>
        <v>6052.112</v>
      </c>
      <c r="E26" s="24"/>
    </row>
    <row r="27" customFormat="false" ht="13.8" hidden="false" customHeight="false" outlineLevel="0" collapsed="false">
      <c r="A27" s="32" t="s">
        <v>39</v>
      </c>
      <c r="B27" s="39" t="n">
        <f aca="false">'Emilie Peace2 17'!B27*1.2056</f>
        <v>361.68</v>
      </c>
      <c r="C27" s="40"/>
      <c r="D27" s="20"/>
      <c r="E27" s="24"/>
    </row>
    <row r="28" customFormat="false" ht="13.8" hidden="false" customHeight="false" outlineLevel="0" collapsed="false">
      <c r="A28" s="32" t="s">
        <v>40</v>
      </c>
      <c r="B28" s="39" t="n">
        <f aca="false">'Emilie Peace2 17'!B28*1.2056</f>
        <v>385.792</v>
      </c>
      <c r="C28" s="34" t="n">
        <f aca="false">'Emilie Peace2 17'!C28*1.2056</f>
        <v>982.564</v>
      </c>
      <c r="D28" s="20"/>
      <c r="E28" s="24"/>
    </row>
    <row r="29" customFormat="false" ht="13.8" hidden="false" customHeight="false" outlineLevel="0" collapsed="false">
      <c r="A29" s="32" t="s">
        <v>42</v>
      </c>
      <c r="B29" s="39" t="n">
        <f aca="false">'Emilie Peace2 17'!B29*1.2056</f>
        <v>373.736</v>
      </c>
      <c r="C29" s="31"/>
      <c r="D29" s="31"/>
      <c r="E29" s="24"/>
    </row>
    <row r="30" customFormat="false" ht="13.8" hidden="false" customHeight="false" outlineLevel="0" collapsed="false">
      <c r="A30" s="32" t="s">
        <v>43</v>
      </c>
      <c r="B30" s="39" t="n">
        <f aca="false">'Emilie Peace2 17'!B30*1.2056</f>
        <v>1193.544</v>
      </c>
      <c r="C30" s="31"/>
      <c r="D30" s="20"/>
      <c r="E30" s="24"/>
    </row>
    <row r="31" customFormat="false" ht="13.8" hidden="false" customHeight="false" outlineLevel="0" collapsed="false">
      <c r="A31" s="32" t="s">
        <v>44</v>
      </c>
      <c r="B31" s="42" t="n">
        <f aca="false">'Emilie Peace2 17'!B31*1.2056</f>
        <v>1048.872</v>
      </c>
      <c r="C31" s="44"/>
      <c r="D31" s="34" t="n">
        <f aca="false">'Emilie Peace2 17'!D31*1.2056</f>
        <v>5967.72</v>
      </c>
      <c r="E31" s="24"/>
    </row>
    <row r="32" customFormat="false" ht="13.8" hidden="false" customHeight="false" outlineLevel="0" collapsed="false">
      <c r="A32" s="17" t="s">
        <v>47</v>
      </c>
      <c r="B32" s="17"/>
      <c r="C32" s="17"/>
      <c r="D32" s="17"/>
      <c r="E32" s="17"/>
      <c r="F32" s="17"/>
    </row>
    <row r="33" customFormat="false" ht="13.8" hidden="false" customHeight="false" outlineLevel="0" collapsed="false">
      <c r="A33" s="21" t="s">
        <v>17</v>
      </c>
      <c r="B33" s="22" t="n">
        <f aca="false">'Emilie Peace2 17'!B33*1.2056</f>
        <v>518.408</v>
      </c>
      <c r="C33" s="23" t="n">
        <f aca="false">'Emilie Peace2 17'!C33*1.2056</f>
        <v>1814.428</v>
      </c>
      <c r="D33" s="23" t="n">
        <f aca="false">'Emilie Peace2 17'!D33*1.2056</f>
        <v>5847.16</v>
      </c>
      <c r="E33" s="24" t="n">
        <v>-10</v>
      </c>
    </row>
    <row r="34" customFormat="false" ht="13.8" hidden="false" customHeight="false" outlineLevel="0" collapsed="false">
      <c r="A34" s="32" t="s">
        <v>22</v>
      </c>
      <c r="B34" s="22" t="n">
        <f aca="false">'Emilie Peace2 17'!B34*1.2056</f>
        <v>446.072</v>
      </c>
      <c r="C34" s="31"/>
      <c r="D34" s="31"/>
      <c r="E34" s="24"/>
    </row>
    <row r="35" customFormat="false" ht="13.8" hidden="false" customHeight="false" outlineLevel="0" collapsed="false">
      <c r="A35" s="32" t="s">
        <v>24</v>
      </c>
      <c r="B35" s="22" t="n">
        <f aca="false">'Emilie Peace2 17'!B35*1.2056</f>
        <v>470.184</v>
      </c>
      <c r="C35" s="34" t="n">
        <f aca="false">'Emilie Peace2 17'!C35*1.2056</f>
        <v>1730.036</v>
      </c>
      <c r="D35" s="31"/>
      <c r="E35" s="24"/>
    </row>
    <row r="36" customFormat="false" ht="13.8" hidden="false" customHeight="false" outlineLevel="0" collapsed="false">
      <c r="A36" s="32" t="s">
        <v>26</v>
      </c>
      <c r="B36" s="22" t="n">
        <f aca="false">'Emilie Peace2 17'!B36*1.2056</f>
        <v>494.296</v>
      </c>
      <c r="C36" s="36"/>
      <c r="D36" s="36"/>
      <c r="E36" s="24"/>
    </row>
    <row r="37" customFormat="false" ht="13.8" hidden="false" customHeight="false" outlineLevel="0" collapsed="false">
      <c r="A37" s="32" t="s">
        <v>28</v>
      </c>
      <c r="B37" s="39" t="n">
        <f aca="false">'Emilie Peace2 17'!B37*1.2056</f>
        <v>494.296</v>
      </c>
      <c r="C37" s="23" t="n">
        <f aca="false">'Emilie Peace2 17'!C37*1.2056</f>
        <v>1615.504</v>
      </c>
      <c r="D37" s="23" t="n">
        <f aca="false">'Emilie Peace2 17'!D37*1.2056</f>
        <v>5847.16</v>
      </c>
      <c r="E37" s="24" t="n">
        <v>-10</v>
      </c>
    </row>
    <row r="38" customFormat="false" ht="13.8" hidden="false" customHeight="false" outlineLevel="0" collapsed="false">
      <c r="A38" s="32" t="s">
        <v>32</v>
      </c>
      <c r="B38" s="39" t="n">
        <f aca="false">'Emilie Peace2 17'!B38*1.2056</f>
        <v>409.904</v>
      </c>
      <c r="C38" s="31"/>
      <c r="D38" s="31"/>
      <c r="E38" s="24"/>
    </row>
    <row r="39" customFormat="false" ht="13.8" hidden="false" customHeight="false" outlineLevel="0" collapsed="false">
      <c r="A39" s="32" t="s">
        <v>33</v>
      </c>
      <c r="B39" s="39" t="n">
        <f aca="false">'Emilie Peace2 17'!B39*1.2056</f>
        <v>446.072</v>
      </c>
      <c r="C39" s="34" t="n">
        <f aca="false">'Emilie Peace2 17'!C39*1.2056</f>
        <v>1482.888</v>
      </c>
      <c r="D39" s="31"/>
      <c r="E39" s="24"/>
    </row>
    <row r="40" customFormat="false" ht="13.8" hidden="false" customHeight="false" outlineLevel="0" collapsed="false">
      <c r="A40" s="32" t="s">
        <v>34</v>
      </c>
      <c r="B40" s="39" t="n">
        <f aca="false">'Emilie Peace2 17'!B40*1.2056</f>
        <v>458.128</v>
      </c>
      <c r="C40" s="31"/>
      <c r="D40" s="20"/>
      <c r="E40" s="24"/>
    </row>
    <row r="41" customFormat="false" ht="13.8" hidden="false" customHeight="false" outlineLevel="0" collapsed="false">
      <c r="A41" s="32" t="s">
        <v>35</v>
      </c>
      <c r="B41" s="39" t="n">
        <f aca="false">'Emilie Peace2 17'!B41*1.2056</f>
        <v>440.044</v>
      </c>
      <c r="C41" s="34" t="n">
        <f aca="false">'Emilie Peace2 17'!C41*1.2056</f>
        <v>1079.012</v>
      </c>
      <c r="D41" s="34" t="n">
        <f aca="false">'Emilie Peace2 17'!D41*1.2056</f>
        <v>6070.196</v>
      </c>
      <c r="E41" s="24" t="n">
        <v>-10</v>
      </c>
    </row>
    <row r="42" customFormat="false" ht="13.8" hidden="false" customHeight="false" outlineLevel="0" collapsed="false">
      <c r="A42" s="32" t="s">
        <v>39</v>
      </c>
      <c r="B42" s="39" t="n">
        <f aca="false">'Emilie Peace2 17'!B42*1.2056</f>
        <v>361.68</v>
      </c>
      <c r="C42" s="40"/>
      <c r="D42" s="20"/>
      <c r="E42" s="24"/>
    </row>
    <row r="43" customFormat="false" ht="13.8" hidden="false" customHeight="false" outlineLevel="0" collapsed="false">
      <c r="A43" s="32" t="s">
        <v>40</v>
      </c>
      <c r="B43" s="39" t="n">
        <f aca="false">'Emilie Peace2 17'!B43*1.2056</f>
        <v>385.792</v>
      </c>
      <c r="C43" s="34" t="n">
        <f aca="false">'Emilie Peace2 17'!C43*1.2056</f>
        <v>982.564</v>
      </c>
      <c r="D43" s="20"/>
      <c r="E43" s="24"/>
    </row>
    <row r="44" customFormat="false" ht="13.8" hidden="false" customHeight="false" outlineLevel="0" collapsed="false">
      <c r="A44" s="32" t="s">
        <v>42</v>
      </c>
      <c r="B44" s="39" t="n">
        <f aca="false">'Emilie Peace2 17'!B44*1.2056</f>
        <v>367.708</v>
      </c>
      <c r="C44" s="31"/>
      <c r="D44" s="31"/>
      <c r="E44" s="24"/>
    </row>
    <row r="45" customFormat="false" ht="13.8" hidden="false" customHeight="false" outlineLevel="0" collapsed="false">
      <c r="A45" s="32" t="s">
        <v>43</v>
      </c>
      <c r="B45" s="46" t="n">
        <f aca="false">'Emilie Peace2 17'!B45*1.2056</f>
        <v>1217.656</v>
      </c>
      <c r="C45" s="31"/>
      <c r="D45" s="20"/>
      <c r="E45" s="24"/>
    </row>
    <row r="46" customFormat="false" ht="13.8" hidden="false" customHeight="false" outlineLevel="0" collapsed="false">
      <c r="A46" s="32" t="s">
        <v>44</v>
      </c>
      <c r="B46" s="42" t="n">
        <f aca="false">'Emilie Peace2 17'!B46*1.2056</f>
        <v>1121.208</v>
      </c>
      <c r="C46" s="31"/>
      <c r="D46" s="20"/>
      <c r="E46" s="24"/>
    </row>
    <row r="47" customFormat="false" ht="13.8" hidden="false" customHeight="false" outlineLevel="0" collapsed="false">
      <c r="A47" s="17" t="s">
        <v>48</v>
      </c>
      <c r="B47" s="17"/>
      <c r="C47" s="17"/>
      <c r="D47" s="17"/>
      <c r="E47" s="17"/>
      <c r="F47" s="17"/>
    </row>
    <row r="48" customFormat="false" ht="13.8" hidden="false" customHeight="false" outlineLevel="0" collapsed="false">
      <c r="A48" s="21" t="s">
        <v>17</v>
      </c>
      <c r="B48" s="39" t="n">
        <f aca="false">'Emilie Peace2 17'!B48*1.2056</f>
        <v>518.408</v>
      </c>
      <c r="C48" s="23" t="n">
        <f aca="false">'Emilie Peace2 17'!C48*1.2056</f>
        <v>1814.428</v>
      </c>
      <c r="D48" s="23" t="n">
        <f aca="false">'Emilie Peace2 17'!D48*1.2056</f>
        <v>5979.776</v>
      </c>
      <c r="E48" s="24" t="n">
        <v>-10</v>
      </c>
    </row>
    <row r="49" customFormat="false" ht="13.8" hidden="false" customHeight="false" outlineLevel="0" collapsed="false">
      <c r="A49" s="32" t="s">
        <v>22</v>
      </c>
      <c r="B49" s="39" t="n">
        <f aca="false">'Emilie Peace2 17'!B49*1.2056</f>
        <v>446.072</v>
      </c>
      <c r="C49" s="31"/>
      <c r="D49" s="31"/>
      <c r="E49" s="24"/>
    </row>
    <row r="50" customFormat="false" ht="13.8" hidden="false" customHeight="false" outlineLevel="0" collapsed="false">
      <c r="A50" s="32" t="s">
        <v>24</v>
      </c>
      <c r="B50" s="39" t="n">
        <f aca="false">'Emilie Peace2 17'!B50*1.2056</f>
        <v>470.184</v>
      </c>
      <c r="C50" s="34" t="n">
        <f aca="false">'Emilie Peace2 17'!C50*1.2056</f>
        <v>1730.036</v>
      </c>
      <c r="D50" s="31"/>
      <c r="E50" s="24"/>
    </row>
    <row r="51" customFormat="false" ht="13.8" hidden="false" customHeight="false" outlineLevel="0" collapsed="false">
      <c r="A51" s="32" t="s">
        <v>26</v>
      </c>
      <c r="B51" s="39" t="n">
        <f aca="false">'Emilie Peace2 17'!B51*1.2056</f>
        <v>494.296</v>
      </c>
      <c r="C51" s="36"/>
      <c r="D51" s="36"/>
      <c r="E51" s="24"/>
    </row>
    <row r="52" customFormat="false" ht="13.8" hidden="false" customHeight="false" outlineLevel="0" collapsed="false">
      <c r="A52" s="32" t="s">
        <v>28</v>
      </c>
      <c r="B52" s="39" t="n">
        <f aca="false">'Emilie Peace2 17'!B52*1.2056</f>
        <v>494.296</v>
      </c>
      <c r="C52" s="23" t="n">
        <f aca="false">'Emilie Peace2 17'!C52*1.2056</f>
        <v>1627.56</v>
      </c>
      <c r="D52" s="23" t="n">
        <f aca="false">'Emilie Peace2 17'!D52*1.2056</f>
        <v>5943.608</v>
      </c>
      <c r="E52" s="24" t="n">
        <v>-10</v>
      </c>
    </row>
    <row r="53" customFormat="false" ht="13.8" hidden="false" customHeight="false" outlineLevel="0" collapsed="false">
      <c r="A53" s="32" t="s">
        <v>32</v>
      </c>
      <c r="B53" s="39" t="n">
        <f aca="false">'Emilie Peace2 17'!B53*1.2056</f>
        <v>409.904</v>
      </c>
      <c r="C53" s="31"/>
      <c r="D53" s="31"/>
      <c r="E53" s="24"/>
    </row>
    <row r="54" customFormat="false" ht="13.8" hidden="false" customHeight="false" outlineLevel="0" collapsed="false">
      <c r="A54" s="32" t="s">
        <v>33</v>
      </c>
      <c r="B54" s="39" t="n">
        <f aca="false">'Emilie Peace2 17'!B54*1.2056</f>
        <v>446.072</v>
      </c>
      <c r="C54" s="34" t="n">
        <f aca="false">'Emilie Peace2 17'!C54*1.2056</f>
        <v>1476.86</v>
      </c>
      <c r="D54" s="31"/>
      <c r="E54" s="24"/>
    </row>
    <row r="55" customFormat="false" ht="13.8" hidden="false" customHeight="false" outlineLevel="0" collapsed="false">
      <c r="A55" s="32" t="s">
        <v>34</v>
      </c>
      <c r="B55" s="39" t="n">
        <f aca="false">'Emilie Peace2 17'!B55*1.2056</f>
        <v>458.128</v>
      </c>
      <c r="C55" s="31"/>
      <c r="D55" s="20"/>
      <c r="E55" s="24"/>
    </row>
    <row r="56" customFormat="false" ht="13.8" hidden="false" customHeight="false" outlineLevel="0" collapsed="false">
      <c r="A56" s="32" t="s">
        <v>35</v>
      </c>
      <c r="B56" s="46" t="n">
        <f aca="false">'Emilie Peace2 17'!B56*1.2056</f>
        <v>440.044</v>
      </c>
      <c r="C56" s="34" t="n">
        <f aca="false">'Emilie Peace2 17'!C56*1.2056</f>
        <v>1091.068</v>
      </c>
      <c r="D56" s="34" t="n">
        <f aca="false">'Emilie Peace2 17'!D56*1.2056</f>
        <v>6118.42</v>
      </c>
      <c r="E56" s="24" t="n">
        <v>-10</v>
      </c>
    </row>
    <row r="57" customFormat="false" ht="13.8" hidden="false" customHeight="false" outlineLevel="0" collapsed="false">
      <c r="A57" s="32" t="s">
        <v>39</v>
      </c>
      <c r="B57" s="46" t="n">
        <f aca="false">'Emilie Peace2 17'!B57*1.2056</f>
        <v>361.68</v>
      </c>
      <c r="C57" s="40"/>
      <c r="D57" s="20"/>
      <c r="E57" s="24"/>
    </row>
    <row r="58" customFormat="false" ht="13.8" hidden="false" customHeight="false" outlineLevel="0" collapsed="false">
      <c r="A58" s="32" t="s">
        <v>40</v>
      </c>
      <c r="B58" s="46" t="n">
        <f aca="false">'Emilie Peace2 17'!B58*1.2056</f>
        <v>385.792</v>
      </c>
      <c r="C58" s="34" t="n">
        <f aca="false">'Emilie Peace2 17'!C58*1.2056</f>
        <v>970.508</v>
      </c>
      <c r="D58" s="20"/>
      <c r="E58" s="24"/>
    </row>
    <row r="59" customFormat="false" ht="13.8" hidden="false" customHeight="false" outlineLevel="0" collapsed="false">
      <c r="A59" s="32" t="s">
        <v>42</v>
      </c>
      <c r="B59" s="46" t="n">
        <f aca="false">'Emilie Peace2 17'!B59*1.2056</f>
        <v>373.736</v>
      </c>
      <c r="C59" s="31"/>
      <c r="D59" s="31"/>
      <c r="E59" s="24"/>
    </row>
    <row r="60" customFormat="false" ht="13.8" hidden="false" customHeight="false" outlineLevel="0" collapsed="false">
      <c r="A60" s="32" t="s">
        <v>43</v>
      </c>
      <c r="B60" s="23" t="n">
        <f aca="false">'Emilie Peace2 17'!B60*1.2056</f>
        <v>1302.048</v>
      </c>
      <c r="C60" s="31"/>
      <c r="D60" s="20"/>
      <c r="E60" s="24"/>
    </row>
    <row r="61" customFormat="false" ht="13.8" hidden="false" customHeight="false" outlineLevel="0" collapsed="false">
      <c r="A61" s="17" t="s">
        <v>50</v>
      </c>
      <c r="B61" s="17"/>
      <c r="C61" s="17"/>
      <c r="D61" s="17"/>
      <c r="E61" s="17"/>
      <c r="F61" s="17"/>
    </row>
    <row r="62" customFormat="false" ht="13.8" hidden="false" customHeight="false" outlineLevel="0" collapsed="false">
      <c r="A62" s="32" t="s">
        <v>51</v>
      </c>
      <c r="B62" s="34" t="n">
        <f aca="false">'Emilie Peace2 17'!B62*1.2056</f>
        <v>1127.236</v>
      </c>
      <c r="C62" s="25" t="n">
        <f aca="false">'Emilie Peace2 17'!C62*1.2056</f>
        <v>1543.168</v>
      </c>
      <c r="D62" s="34" t="n">
        <f aca="false">'Emilie Peace2 17'!D62*1.2056</f>
        <v>4581.28</v>
      </c>
      <c r="E62" s="48" t="n">
        <f aca="false">'Emilie Peace2 17'!E62*1.2056</f>
        <v>1422.608</v>
      </c>
    </row>
    <row r="63" customFormat="false" ht="13.8" hidden="false" customHeight="false" outlineLevel="0" collapsed="false">
      <c r="A63" s="32" t="s">
        <v>55</v>
      </c>
      <c r="B63" s="23" t="n">
        <f aca="false">'Emilie Peace2 17'!B63*1.2056</f>
        <v>964.48</v>
      </c>
      <c r="C63" s="20"/>
      <c r="D63" s="20"/>
      <c r="E63" s="24" t="s">
        <v>56</v>
      </c>
    </row>
    <row r="64" customFormat="false" ht="13.8" hidden="false" customHeight="false" outlineLevel="0" collapsed="false">
      <c r="A64" s="21" t="s">
        <v>57</v>
      </c>
      <c r="B64" s="23" t="n">
        <f aca="false">'Emilie Peace2 17'!B64*1.2056</f>
        <v>1042.844</v>
      </c>
      <c r="C64" s="34" t="n">
        <f aca="false">'Emilie Peace2 17'!C64*1.2056</f>
        <v>1362.328</v>
      </c>
      <c r="D64" s="31"/>
      <c r="E64" s="24"/>
    </row>
    <row r="65" customFormat="false" ht="13.8" hidden="false" customHeight="false" outlineLevel="0" collapsed="false">
      <c r="A65" s="32" t="s">
        <v>26</v>
      </c>
      <c r="B65" s="23" t="n">
        <f aca="false">'Emilie Peace2 17'!B65*1.2056</f>
        <v>964.48</v>
      </c>
      <c r="C65" s="31"/>
      <c r="D65" s="20"/>
      <c r="E65" s="24"/>
    </row>
    <row r="66" customFormat="false" ht="13.8" hidden="false" customHeight="false" outlineLevel="0" collapsed="false">
      <c r="A66" s="21" t="s">
        <v>58</v>
      </c>
      <c r="B66" s="23" t="n">
        <f aca="false">'Emilie Peace2 17'!B66*1.2056</f>
        <v>1012.704</v>
      </c>
      <c r="C66" s="25" t="n">
        <f aca="false">'Emilie Peace2 17'!C66*1.2056</f>
        <v>1338.216</v>
      </c>
      <c r="D66" s="34" t="n">
        <f aca="false">'Emilie Peace2 17'!D66*1.2056</f>
        <v>4581.28</v>
      </c>
      <c r="E66" s="54"/>
    </row>
    <row r="67" customFormat="false" ht="13.8" hidden="false" customHeight="false" outlineLevel="0" collapsed="false">
      <c r="A67" s="32" t="s">
        <v>28</v>
      </c>
      <c r="B67" s="23" t="n">
        <f aca="false">'Emilie Peace2 17'!B67*1.2056</f>
        <v>825.836</v>
      </c>
      <c r="C67" s="31"/>
      <c r="D67" s="31"/>
      <c r="E67" s="24"/>
    </row>
    <row r="68" customFormat="false" ht="13.8" hidden="false" customHeight="false" outlineLevel="0" collapsed="false">
      <c r="A68" s="21" t="s">
        <v>59</v>
      </c>
      <c r="B68" s="23" t="n">
        <f aca="false">'Emilie Peace2 17'!B68*1.2056</f>
        <v>916.256</v>
      </c>
      <c r="C68" s="34" t="n">
        <f aca="false">'Emilie Peace2 17'!C68*1.2056</f>
        <v>1169.432</v>
      </c>
      <c r="D68" s="31"/>
      <c r="E68" s="24"/>
    </row>
    <row r="69" customFormat="false" ht="13.8" hidden="false" customHeight="false" outlineLevel="0" collapsed="false">
      <c r="A69" s="32" t="s">
        <v>60</v>
      </c>
      <c r="B69" s="23" t="n">
        <f aca="false">'Emilie Peace2 17'!B69*1.2056</f>
        <v>849.948</v>
      </c>
      <c r="C69" s="31"/>
      <c r="D69" s="20"/>
      <c r="E69" s="24"/>
    </row>
    <row r="70" customFormat="false" ht="13.8" hidden="false" customHeight="false" outlineLevel="0" collapsed="false">
      <c r="A70" s="21" t="s">
        <v>61</v>
      </c>
      <c r="B70" s="23" t="n">
        <f aca="false">'Emilie Peace2 17'!B70*1.2056</f>
        <v>807.752</v>
      </c>
      <c r="C70" s="25" t="n">
        <f aca="false">'Emilie Peace2 17'!C70*1.2056</f>
        <v>1139.292</v>
      </c>
      <c r="D70" s="34" t="n">
        <f aca="false">'Emilie Peace2 17'!D70*1.2056</f>
        <v>4581.28</v>
      </c>
      <c r="E70" s="54"/>
    </row>
    <row r="71" customFormat="false" ht="13.8" hidden="false" customHeight="false" outlineLevel="0" collapsed="false">
      <c r="A71" s="32" t="s">
        <v>62</v>
      </c>
      <c r="B71" s="23" t="n">
        <f aca="false">'Emilie Peace2 17'!B71*1.2056</f>
        <v>717.332</v>
      </c>
      <c r="C71" s="31"/>
      <c r="D71" s="31"/>
      <c r="E71" s="24"/>
    </row>
    <row r="72" customFormat="false" ht="13.8" hidden="false" customHeight="false" outlineLevel="0" collapsed="false">
      <c r="A72" s="21" t="s">
        <v>63</v>
      </c>
      <c r="B72" s="23" t="n">
        <f aca="false">'Emilie Peace2 17'!B72*1.2056</f>
        <v>747.472</v>
      </c>
      <c r="C72" s="34" t="n">
        <f aca="false">'Emilie Peace2 17'!C72*1.2056</f>
        <v>1036.816</v>
      </c>
      <c r="D72" s="31"/>
      <c r="E72" s="24"/>
    </row>
    <row r="73" customFormat="false" ht="13.8" hidden="false" customHeight="false" outlineLevel="0" collapsed="false">
      <c r="A73" s="32" t="s">
        <v>39</v>
      </c>
      <c r="B73" s="23" t="n">
        <f aca="false">'Emilie Peace2 17'!B73*1.2056</f>
        <v>747.472</v>
      </c>
      <c r="C73" s="31"/>
      <c r="D73" s="20"/>
      <c r="E73" s="24"/>
    </row>
    <row r="74" customFormat="false" ht="13.8" hidden="false" customHeight="false" outlineLevel="0" collapsed="false">
      <c r="A74" s="32" t="s">
        <v>64</v>
      </c>
      <c r="B74" s="23" t="n">
        <f aca="false">'Emilie Peace2 17'!B74*1.2056</f>
        <v>795.696</v>
      </c>
      <c r="C74" s="25" t="n">
        <f aca="false">'Emilie Peace2 17'!C74*1.2056</f>
        <v>819.808</v>
      </c>
      <c r="D74" s="32" t="n">
        <f aca="false">'Emilie Peace2 17'!D74*1.2056</f>
        <v>4581.28</v>
      </c>
      <c r="E74" s="20"/>
    </row>
    <row r="75" customFormat="false" ht="13.8" hidden="false" customHeight="false" outlineLevel="0" collapsed="false">
      <c r="A75" s="21" t="s">
        <v>42</v>
      </c>
      <c r="B75" s="23" t="n">
        <f aca="false">'Emilie Peace2 17'!B75*1.2056</f>
        <v>693.22</v>
      </c>
      <c r="C75" s="31"/>
      <c r="D75" s="20"/>
      <c r="E75" s="20"/>
    </row>
    <row r="76" customFormat="false" ht="13.8" hidden="false" customHeight="false" outlineLevel="0" collapsed="false">
      <c r="A76" s="32" t="s">
        <v>65</v>
      </c>
      <c r="B76" s="23" t="n">
        <f aca="false">'Emilie Peace2 17'!B76*1.2056</f>
        <v>651.024</v>
      </c>
      <c r="C76" s="34" t="n">
        <f aca="false">'Emilie Peace2 17'!C76*1.2056</f>
        <v>741.444</v>
      </c>
      <c r="D76" s="20"/>
      <c r="E76" s="20"/>
    </row>
    <row r="77" customFormat="false" ht="13.8" hidden="false" customHeight="false" outlineLevel="0" collapsed="false">
      <c r="A77" s="32" t="s">
        <v>66</v>
      </c>
      <c r="B77" s="23" t="n">
        <f aca="false">'Emilie Peace2 17'!B77*1.2056</f>
        <v>542.52</v>
      </c>
      <c r="C77" s="36"/>
      <c r="D77" s="55"/>
      <c r="E77" s="55"/>
    </row>
  </sheetData>
  <mergeCells count="7">
    <mergeCell ref="A1:C1"/>
    <mergeCell ref="D1:E1"/>
    <mergeCell ref="A2:F2"/>
    <mergeCell ref="A17:F17"/>
    <mergeCell ref="A32:F32"/>
    <mergeCell ref="A47:F47"/>
    <mergeCell ref="A61:F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LibreOffice/7.0.2.2$Linux_X86_64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2020-11-03T15:11:00Z</dcterms:created>
  <dc:creator/>
  <dc:description/>
  <dc:language>de-AT</dc:language>
  <cp:lastModifiedBy/>
  <dcterms:modified xsi:type="dcterms:W3CDTF">2020-11-03T15:11:01Z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